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-120" yWindow="-120" windowWidth="15600" windowHeight="11760"/>
  </bookViews>
  <sheets>
    <sheet name="المصروفات التشغيلية" sheetId="5" r:id="rId1"/>
    <sheet name="مصروفات الاهلاكات والاطفاء" sheetId="9" r:id="rId2"/>
    <sheet name="مصروفات الاسر" sheetId="6" r:id="rId3"/>
    <sheet name="الايرادات التبرعات" sheetId="7" r:id="rId4"/>
  </sheets>
  <definedNames>
    <definedName name="_xlnm._FilterDatabase" localSheetId="3" hidden="1">'الايرادات التبرعات'!#REF!</definedName>
    <definedName name="_xlnm._FilterDatabase" localSheetId="0" hidden="1">'المصروفات التشغيلية'!#REF!</definedName>
    <definedName name="_xlnm._FilterDatabase" localSheetId="2" hidden="1">'مصروفات الاسر'!#REF!</definedName>
    <definedName name="_xlnm._FilterDatabase" localSheetId="1" hidden="1">'مصروفات الاهلاكات والاطفاء'!#REF!</definedName>
    <definedName name="BUDGET_Title">#REF!</definedName>
    <definedName name="ColumnTitle1" localSheetId="3">#REF!</definedName>
    <definedName name="ColumnTitle1" localSheetId="2">#REF!</definedName>
    <definedName name="ColumnTitle1">#REF!</definedName>
    <definedName name="_xlnm.Print_Area" localSheetId="3">'الايرادات التبرعات'!$A$1:$E$58</definedName>
    <definedName name="_xlnm.Print_Area" localSheetId="2">'مصروفات الاسر'!$A$1:$E$36</definedName>
    <definedName name="_xlnm.Print_Titles" localSheetId="3">'الايرادات التبرعات'!$4:$4</definedName>
    <definedName name="_xlnm.Print_Titles" localSheetId="0">'المصروفات التشغيلية'!$4:$4</definedName>
    <definedName name="_xlnm.Print_Titles" localSheetId="2">'مصروفات الاسر'!$4:$4</definedName>
    <definedName name="_xlnm.Print_Titles" localSheetId="1">'مصروفات الاهلاكات والاطفاء'!$4:$4</definedName>
    <definedName name="اسم_الشركة">#REF!</definedName>
    <definedName name="العنوان_1" localSheetId="3">#REF!</definedName>
    <definedName name="العنوان_1" localSheetId="2">#REF!</definedName>
    <definedName name="العنوان_1">#REF!</definedName>
    <definedName name="العنوان_2" localSheetId="3">#REF!</definedName>
    <definedName name="العنوان_2" localSheetId="2">#REF!</definedName>
    <definedName name="العنوان_2">#REF!</definedName>
    <definedName name="العنوان_3">#REF!</definedName>
    <definedName name="العنوان_4" localSheetId="3">'الايرادات التبرعات'!$B$4</definedName>
    <definedName name="العنوان_4" localSheetId="2">'مصروفات الاسر'!$B$4</definedName>
    <definedName name="العنوان_4" localSheetId="1">'مصروفات الاهلاكات والاطفاء'!$B$4</definedName>
    <definedName name="العنوان_4">'المصروفات التشغيلية'!$B$4</definedName>
    <definedName name="تاتتالال" localSheetId="1">'مصروفات الاهلاكات والاطفاء'!$B$4</definedName>
    <definedName name="تاتتالال">'المصروفات التشغيلية'!$B$4</definedName>
  </definedNames>
  <calcPr calcId="114210" fullCalcOnLoad="1"/>
  <fileRecoveryPr autoRecover="0"/>
</workbook>
</file>

<file path=xl/calcChain.xml><?xml version="1.0" encoding="utf-8"?>
<calcChain xmlns="http://schemas.openxmlformats.org/spreadsheetml/2006/main">
  <c r="C13" i="9"/>
  <c r="D21" i="6"/>
  <c r="C17"/>
  <c r="C11"/>
  <c r="F5" i="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E39"/>
  <c r="D39"/>
  <c r="C39"/>
  <c r="G37"/>
  <c r="C28"/>
  <c r="C6" i="7"/>
  <c r="C8"/>
  <c r="C44"/>
  <c r="C50"/>
  <c r="C57"/>
  <c r="C58"/>
  <c r="D34" i="6"/>
  <c r="C24"/>
  <c r="D31"/>
  <c r="D26"/>
  <c r="G24" i="5"/>
  <c r="G34"/>
  <c r="G35"/>
  <c r="G33"/>
  <c r="G30"/>
  <c r="G28"/>
  <c r="G23"/>
  <c r="G22"/>
  <c r="G17"/>
  <c r="D34" i="7"/>
  <c r="D33"/>
  <c r="D56"/>
  <c r="D53"/>
  <c r="D51"/>
  <c r="D49"/>
  <c r="D44"/>
  <c r="D36"/>
  <c r="D25"/>
  <c r="D19"/>
  <c r="D35"/>
  <c r="D37"/>
  <c r="D38"/>
  <c r="D39"/>
  <c r="D40"/>
  <c r="D41"/>
  <c r="D42"/>
  <c r="D43"/>
  <c r="D45"/>
  <c r="D46"/>
  <c r="D47"/>
  <c r="D48"/>
  <c r="D50"/>
  <c r="D52"/>
  <c r="D54"/>
  <c r="D55"/>
  <c r="D57"/>
  <c r="D32"/>
  <c r="C36" i="6"/>
  <c r="G15" i="5"/>
  <c r="G13"/>
  <c r="G12"/>
  <c r="D18" i="7"/>
  <c r="D27" i="6"/>
  <c r="D28"/>
  <c r="D29"/>
  <c r="D30"/>
  <c r="D25"/>
  <c r="D13"/>
  <c r="D15"/>
  <c r="D16"/>
  <c r="D12"/>
  <c r="D14"/>
  <c r="D17"/>
  <c r="D18"/>
  <c r="D19"/>
  <c r="D20"/>
  <c r="G27" i="5"/>
  <c r="G32"/>
  <c r="G36"/>
  <c r="G29"/>
  <c r="G31"/>
  <c r="D16" i="7"/>
  <c r="D17"/>
  <c r="D12"/>
  <c r="D13"/>
  <c r="D14"/>
  <c r="D15"/>
  <c r="D31"/>
  <c r="D30"/>
  <c r="D29"/>
  <c r="D28"/>
  <c r="D27"/>
  <c r="D26"/>
  <c r="D24"/>
  <c r="D23"/>
  <c r="D22"/>
  <c r="D21"/>
  <c r="D20"/>
  <c r="D11"/>
  <c r="D10"/>
  <c r="D9"/>
  <c r="D8"/>
  <c r="D7"/>
  <c r="D6"/>
  <c r="D5"/>
  <c r="D32" i="6"/>
  <c r="D33"/>
  <c r="D35"/>
  <c r="D24"/>
  <c r="D23"/>
  <c r="D22"/>
  <c r="D11"/>
  <c r="D10"/>
  <c r="D9"/>
  <c r="D8"/>
  <c r="D7"/>
  <c r="D6"/>
  <c r="D5"/>
  <c r="G20" i="5"/>
  <c r="G16"/>
  <c r="G19"/>
  <c r="G18"/>
  <c r="G11"/>
  <c r="G38"/>
  <c r="G8"/>
  <c r="G25"/>
  <c r="G26"/>
  <c r="G14"/>
  <c r="G9"/>
  <c r="G5"/>
  <c r="G7"/>
  <c r="G21"/>
  <c r="G10"/>
  <c r="G6"/>
</calcChain>
</file>

<file path=xl/sharedStrings.xml><?xml version="1.0" encoding="utf-8"?>
<sst xmlns="http://schemas.openxmlformats.org/spreadsheetml/2006/main" count="152" uniqueCount="140">
  <si>
    <t>الفعلي</t>
  </si>
  <si>
    <t>أعلى 5 مبالغ</t>
  </si>
  <si>
    <t>المصروفات التشغيلية</t>
  </si>
  <si>
    <t>إجمالي المصروفات التشغيلية</t>
  </si>
  <si>
    <t>مصروفات الاسر</t>
  </si>
  <si>
    <t xml:space="preserve">مصروفات الاسر </t>
  </si>
  <si>
    <t>مصروفات مقيدة نقدية</t>
  </si>
  <si>
    <t>اجمالي مصروفات الاسر</t>
  </si>
  <si>
    <t>مصروفات مقيدة عينية</t>
  </si>
  <si>
    <t>مصروفات غير مقيدة عينية</t>
  </si>
  <si>
    <t>الايرادات</t>
  </si>
  <si>
    <t>ايرادات مقيدة نقدية</t>
  </si>
  <si>
    <t>ايرادات مقيدة عينية</t>
  </si>
  <si>
    <t>ايرادات غير مقيدة نقدية</t>
  </si>
  <si>
    <t>اجمالي الايرادات</t>
  </si>
  <si>
    <t>كفارة اليمين</t>
  </si>
  <si>
    <t>الزكاة</t>
  </si>
  <si>
    <t>زكاة الفطر</t>
  </si>
  <si>
    <t>إفطار الصائم</t>
  </si>
  <si>
    <t xml:space="preserve">إفطار الصائم </t>
  </si>
  <si>
    <t>كسوة الشتاء</t>
  </si>
  <si>
    <t>السلة الغذائية</t>
  </si>
  <si>
    <t>دعم مؤسسة العجيمي الخيرية</t>
  </si>
  <si>
    <t>دعم برنامج ايادينا</t>
  </si>
  <si>
    <t>دعم مؤسسة الحمدان للحالات الطارئة</t>
  </si>
  <si>
    <t>دعم مؤسسة المحيسن الخيرية</t>
  </si>
  <si>
    <t>دعم مؤسسة بغلف الخيرية</t>
  </si>
  <si>
    <t>دعم الوزارة</t>
  </si>
  <si>
    <t>زكاة الفطر عيني</t>
  </si>
  <si>
    <t>الحقيبة المدرسية عيني</t>
  </si>
  <si>
    <t>كسوة الشتاء عيني</t>
  </si>
  <si>
    <t>السلة الغذائية عيني</t>
  </si>
  <si>
    <t>تبرع نقدي عام</t>
  </si>
  <si>
    <t>رسوم العضوية</t>
  </si>
  <si>
    <t>مبيعات الملابس المستعملة</t>
  </si>
  <si>
    <t>مبيعات الورق التالف</t>
  </si>
  <si>
    <t>مبيعات المواد التالفة مزادات</t>
  </si>
  <si>
    <t>مبيعات المتجر الخيري</t>
  </si>
  <si>
    <t>إيرادات التبرعات</t>
  </si>
  <si>
    <t>الصالة رقم 1</t>
  </si>
  <si>
    <t>الصالة رقم 2</t>
  </si>
  <si>
    <t>الصالة رقم 3</t>
  </si>
  <si>
    <t>الصالة رقم 4</t>
  </si>
  <si>
    <t>الصالة رقم 5</t>
  </si>
  <si>
    <t>الصالة رقم 7 فتحة 1</t>
  </si>
  <si>
    <t>مطعم المأكولات البحرية</t>
  </si>
  <si>
    <t>المدارس</t>
  </si>
  <si>
    <t>الروضة</t>
  </si>
  <si>
    <t>صالات الشارقة</t>
  </si>
  <si>
    <t>محل باسكن روبنز</t>
  </si>
  <si>
    <t>محل الذهب ببرزان</t>
  </si>
  <si>
    <t>محل النظارات - شعيب 1</t>
  </si>
  <si>
    <t>محل النظارات - شعيب 2</t>
  </si>
  <si>
    <t>محل النظارات - البشيت</t>
  </si>
  <si>
    <t>راتب الأساس</t>
  </si>
  <si>
    <t>بدل السكن</t>
  </si>
  <si>
    <t>بدل النقل</t>
  </si>
  <si>
    <t>غلاء المعيشة</t>
  </si>
  <si>
    <t>خارج الدوام</t>
  </si>
  <si>
    <t>التامينات الاجتماعية</t>
  </si>
  <si>
    <t>تذاكر السفر</t>
  </si>
  <si>
    <t>مكافأة نهاية الخدمة</t>
  </si>
  <si>
    <t>الضيافة</t>
  </si>
  <si>
    <t>رواتب حراس الامن</t>
  </si>
  <si>
    <t>تأهيل وتدريب الموظفين</t>
  </si>
  <si>
    <t>دعاية وإعلان</t>
  </si>
  <si>
    <t>الادراة</t>
  </si>
  <si>
    <t>المستودع والمتجر</t>
  </si>
  <si>
    <t>المجموع</t>
  </si>
  <si>
    <t>دعم اسر مؤسسة العجيمي الخيرية</t>
  </si>
  <si>
    <t>مكافأة مؤسسة العجيمي للباحثين</t>
  </si>
  <si>
    <t xml:space="preserve">مكافأة برنامج ايادينا </t>
  </si>
  <si>
    <t>سداد الديون من مؤسسة المحيسن الخيرية</t>
  </si>
  <si>
    <t>سداد الديون من مؤسسة الخليفي</t>
  </si>
  <si>
    <t>سداد ديون البقالات من مؤسسة الخليفي</t>
  </si>
  <si>
    <t>سداد الإيجارات من مؤسسة الخليفي</t>
  </si>
  <si>
    <t>سلال الحالات الطارئة دعم مؤسسة الحمدان</t>
  </si>
  <si>
    <t>حليب وحفائض اطفال الحالات الطارئة دعم مؤسسة الحمدان</t>
  </si>
  <si>
    <t>فواتير كهرباء الحالات الطارئة دعم مؤسسة الحمدان</t>
  </si>
  <si>
    <t>الحقيبة المدرسية</t>
  </si>
  <si>
    <t>مساعدات عينية عامة من المستودع</t>
  </si>
  <si>
    <t>مساعدات عينية عامة من المتجر</t>
  </si>
  <si>
    <t>ام القلبان</t>
  </si>
  <si>
    <t>بدل الانتداب</t>
  </si>
  <si>
    <t>التأمين الطبي</t>
  </si>
  <si>
    <t>مكافات</t>
  </si>
  <si>
    <t>كهرباء ومياه</t>
  </si>
  <si>
    <t>بريد وهاتف</t>
  </si>
  <si>
    <t>أدوات مكتبية</t>
  </si>
  <si>
    <t>قرطاسية</t>
  </si>
  <si>
    <t>مطبوعات</t>
  </si>
  <si>
    <t>استشارات قانونية</t>
  </si>
  <si>
    <t>مشتريات لتشغيل المتجر</t>
  </si>
  <si>
    <t>ايجارات</t>
  </si>
  <si>
    <t>القيمة</t>
  </si>
  <si>
    <t>دعم جمعيات خيرية أخرى</t>
  </si>
  <si>
    <t>ايجار الاستثمار</t>
  </si>
  <si>
    <t>تبرعات عينية عامة</t>
  </si>
  <si>
    <t>عمارة حي صديان ( الندى )</t>
  </si>
  <si>
    <t>المحطة وملحقاتها</t>
  </si>
  <si>
    <t>محل محمد الظاهر</t>
  </si>
  <si>
    <t xml:space="preserve">ارض الزاوية مع المسجد </t>
  </si>
  <si>
    <t>محل النظارات - اللؤلؤة</t>
  </si>
  <si>
    <t>ايجار اللوحة الاعلانية</t>
  </si>
  <si>
    <t>اعانات أخرى</t>
  </si>
  <si>
    <t>بيع أصول ثابتة</t>
  </si>
  <si>
    <t>أرباح اسهم غير محققة</t>
  </si>
  <si>
    <t>دعم مؤسسة خالد محمد صالح الخليفي</t>
  </si>
  <si>
    <t>عمارة الشفاء ولبدة</t>
  </si>
  <si>
    <t>رسوم حكومية</t>
  </si>
  <si>
    <t>محروقات وصيانة السيارات</t>
  </si>
  <si>
    <t>صيانة الأجهزة</t>
  </si>
  <si>
    <t>صيانة المباني</t>
  </si>
  <si>
    <t>عمولة بنكية</t>
  </si>
  <si>
    <t>مواد النظافة</t>
  </si>
  <si>
    <t>تنزيل وتحميل</t>
  </si>
  <si>
    <t>عمولة تحصيل متأخرات الرسوم</t>
  </si>
  <si>
    <t>اللبس الموحد ( يونيفورم )</t>
  </si>
  <si>
    <t>تأمين السيارات</t>
  </si>
  <si>
    <t>مساعدات نقدية للحالات الطارئة المشروطة</t>
  </si>
  <si>
    <t>مساعدات الحالات الطارئة  عينية</t>
  </si>
  <si>
    <t>سداد الحالات الطارئة من مؤسسة بغلف</t>
  </si>
  <si>
    <t>مساعدات العجز - زكاة</t>
  </si>
  <si>
    <t>مساعدات الارامل - زكاة</t>
  </si>
  <si>
    <t>مساعدات المطلقات - زكاة</t>
  </si>
  <si>
    <t>مساعدات المهجورات - زكاة</t>
  </si>
  <si>
    <t>مساعدات السلة الغذائية - زكاة</t>
  </si>
  <si>
    <t>مصروفات الاهلاكات والاطفاء</t>
  </si>
  <si>
    <t>اهلاك المباني</t>
  </si>
  <si>
    <t>اهلاك الأثاث</t>
  </si>
  <si>
    <t>اهلاك الأجهزة والعدد  والمعدات</t>
  </si>
  <si>
    <t>اهلاك السيارات</t>
  </si>
  <si>
    <t>إطفاء برنامج الحسابات</t>
  </si>
  <si>
    <t xml:space="preserve">إطفاء برنامج البصمة </t>
  </si>
  <si>
    <t>إطفاء برنامج المدارس</t>
  </si>
  <si>
    <t>تقرير عن الربع الرابع للعام 2019م</t>
  </si>
  <si>
    <t>برامج محاسبية</t>
  </si>
  <si>
    <t>مشروع تسكين الاسر المحتاجة - المعجل</t>
  </si>
  <si>
    <t>مشروع بناء الطاقات - منحة مؤسسة الراجحي الخيرية</t>
  </si>
  <si>
    <t>اهلاك لوحة الاعلانات - الادارة</t>
  </si>
</sst>
</file>

<file path=xl/styles.xml><?xml version="1.0" encoding="utf-8"?>
<styleSheet xmlns="http://schemas.openxmlformats.org/spreadsheetml/2006/main">
  <numFmts count="7">
    <numFmt numFmtId="42" formatCode="_-&quot;ر.س.‏&quot;\ * #,##0_-;_-&quot;ر.س.‏&quot;\ * #,##0\-;_-&quot;ر.س.‏&quot;\ * &quot;-&quot;_-;_-@_-"/>
    <numFmt numFmtId="44" formatCode="_-&quot;ر.س.‏&quot;\ * #,##0.00_-;_-&quot;ر.س.‏&quot;\ * #,##0.00\-;_-&quot;ر.س.‏&quot;\ * &quot;-&quot;??_-;_-@_-"/>
    <numFmt numFmtId="164" formatCode="_(* #,##0_);_(* \(#,##0\);_(* &quot;-&quot;_);_(@_)"/>
    <numFmt numFmtId="165" formatCode="mmmm\ yyyy"/>
    <numFmt numFmtId="166" formatCode="0.0%"/>
    <numFmt numFmtId="167" formatCode="#,##0.00_ ;[Red]\-#,##0.00\ "/>
    <numFmt numFmtId="168" formatCode="#,##0;[Red]#,##0"/>
  </numFmts>
  <fonts count="23">
    <font>
      <sz val="11"/>
      <color theme="1"/>
      <name val="Tahoma"/>
      <family val="2"/>
    </font>
    <font>
      <sz val="11"/>
      <color indexed="8"/>
      <name val="Tahoma"/>
      <family val="2"/>
    </font>
    <font>
      <b/>
      <sz val="12"/>
      <color indexed="57"/>
      <name val="Tahoma"/>
      <family val="2"/>
    </font>
    <font>
      <b/>
      <sz val="16"/>
      <color indexed="57"/>
      <name val="Tahoma"/>
      <family val="2"/>
    </font>
    <font>
      <b/>
      <u/>
      <sz val="11"/>
      <color indexed="8"/>
      <name val="Tahoma"/>
      <family val="2"/>
    </font>
    <font>
      <sz val="11"/>
      <color indexed="8"/>
      <name val="Tahoma"/>
    </font>
    <font>
      <sz val="11"/>
      <color theme="1"/>
      <name val="Tahoma"/>
      <family val="2"/>
    </font>
    <font>
      <sz val="11"/>
      <color theme="9" tint="-0.499984740745262"/>
      <name val="Tahoma"/>
      <family val="2"/>
    </font>
    <font>
      <sz val="11"/>
      <color theme="0"/>
      <name val="Tahoma"/>
      <family val="2"/>
    </font>
    <font>
      <sz val="11"/>
      <color rgb="FF9C0006"/>
      <name val="Tahoma"/>
      <family val="2"/>
    </font>
    <font>
      <b/>
      <sz val="11"/>
      <color rgb="FFFA7D00"/>
      <name val="Tahoma"/>
      <family val="2"/>
    </font>
    <font>
      <b/>
      <sz val="11"/>
      <color theme="0"/>
      <name val="Tahoma"/>
      <family val="2"/>
    </font>
    <font>
      <i/>
      <sz val="11"/>
      <color rgb="FF7F7F7F"/>
      <name val="Tahoma"/>
      <family val="2"/>
    </font>
    <font>
      <sz val="11"/>
      <color rgb="FF006100"/>
      <name val="Tahoma"/>
      <family val="2"/>
    </font>
    <font>
      <sz val="16"/>
      <color theme="3"/>
      <name val="Tahoma"/>
      <family val="2"/>
    </font>
    <font>
      <sz val="11"/>
      <color theme="1" tint="4.9989318521683403E-2"/>
      <name val="Tahoma"/>
      <family val="2"/>
    </font>
    <font>
      <sz val="11"/>
      <color theme="3"/>
      <name val="Tahoma"/>
      <family val="2"/>
    </font>
    <font>
      <sz val="11"/>
      <color rgb="FF3F3F76"/>
      <name val="Tahoma"/>
      <family val="2"/>
    </font>
    <font>
      <sz val="11"/>
      <color rgb="FFFA7D00"/>
      <name val="Tahoma"/>
      <family val="2"/>
    </font>
    <font>
      <sz val="11"/>
      <color rgb="FF9C5700"/>
      <name val="Tahoma"/>
      <family val="2"/>
    </font>
    <font>
      <b/>
      <sz val="11"/>
      <color rgb="FF3F3F3F"/>
      <name val="Tahoma"/>
      <family val="2"/>
    </font>
    <font>
      <sz val="36"/>
      <color theme="3"/>
      <name val="Tahoma"/>
      <family val="2"/>
    </font>
    <font>
      <sz val="11"/>
      <color rgb="FF6C000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8">
    <xf numFmtId="0" fontId="0" fillId="0" borderId="0">
      <alignment horizontal="right" wrapText="1" indent="1" readingOrder="2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1" applyNumberFormat="0" applyAlignment="0" applyProtection="0"/>
    <xf numFmtId="0" fontId="11" fillId="30" borderId="2" applyNumberFormat="0" applyAlignment="0" applyProtection="0"/>
    <xf numFmtId="167" fontId="1" fillId="0" borderId="0" applyFont="0" applyFill="0" applyBorder="0" applyProtection="0">
      <alignment horizontal="left" readingOrder="2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31" borderId="0" applyNumberFormat="0" applyBorder="0" applyAlignment="0" applyProtection="0"/>
    <xf numFmtId="0" fontId="14" fillId="0" borderId="0" applyNumberFormat="0" applyFill="0" applyAlignment="0" applyProtection="0"/>
    <xf numFmtId="0" fontId="15" fillId="32" borderId="0" applyBorder="0" applyProtection="0">
      <alignment horizontal="left" vertical="center" indent="1"/>
    </xf>
    <xf numFmtId="0" fontId="15" fillId="32" borderId="0" applyNumberFormat="0" applyBorder="0" applyProtection="0">
      <alignment horizontal="left" vertical="center"/>
    </xf>
    <xf numFmtId="0" fontId="16" fillId="0" borderId="0" applyNumberFormat="0" applyFill="0" applyBorder="0" applyAlignment="0" applyProtection="0"/>
    <xf numFmtId="0" fontId="17" fillId="33" borderId="1" applyNumberFormat="0" applyAlignment="0" applyProtection="0"/>
    <xf numFmtId="0" fontId="18" fillId="0" borderId="3" applyNumberFormat="0" applyFill="0" applyAlignment="0" applyProtection="0"/>
    <xf numFmtId="0" fontId="19" fillId="34" borderId="0" applyNumberFormat="0" applyBorder="0" applyAlignment="0" applyProtection="0"/>
    <xf numFmtId="0" fontId="1" fillId="35" borderId="4" applyNumberFormat="0" applyFont="0" applyAlignment="0" applyProtection="0"/>
    <xf numFmtId="0" fontId="20" fillId="29" borderId="5" applyNumberFormat="0" applyAlignment="0" applyProtection="0"/>
    <xf numFmtId="166" fontId="1" fillId="0" borderId="0" applyFont="0" applyFill="0" applyBorder="0" applyProtection="0">
      <alignment horizontal="left" readingOrder="2"/>
    </xf>
    <xf numFmtId="0" fontId="21" fillId="0" borderId="0" applyNumberFormat="0" applyFill="0" applyBorder="0" applyAlignment="0" applyProtection="0">
      <alignment readingOrder="2"/>
    </xf>
    <xf numFmtId="0" fontId="6" fillId="0" borderId="0" applyNumberFormat="0" applyFill="0" applyAlignment="0" applyProtection="0"/>
    <xf numFmtId="0" fontId="22" fillId="0" borderId="0" applyNumberFormat="0" applyFill="0" applyBorder="0" applyAlignment="0" applyProtection="0"/>
    <xf numFmtId="165" fontId="16" fillId="3" borderId="0" applyFill="0" applyBorder="0">
      <alignment horizontal="right" readingOrder="2"/>
    </xf>
  </cellStyleXfs>
  <cellXfs count="25">
    <xf numFmtId="0" fontId="0" fillId="0" borderId="0" xfId="0">
      <alignment horizontal="right" wrapText="1" indent="1" readingOrder="2"/>
    </xf>
    <xf numFmtId="0" fontId="0" fillId="3" borderId="0" xfId="0" applyFill="1">
      <alignment horizontal="right" wrapText="1" indent="1" readingOrder="2"/>
    </xf>
    <xf numFmtId="0" fontId="0" fillId="3" borderId="0" xfId="0" applyFill="1" applyAlignment="1">
      <alignment horizontal="right" wrapText="1" indent="1" readingOrder="2"/>
    </xf>
    <xf numFmtId="0" fontId="0" fillId="0" borderId="0" xfId="0" applyAlignment="1">
      <alignment horizontal="right" wrapText="1" indent="1" readingOrder="2"/>
    </xf>
    <xf numFmtId="0" fontId="15" fillId="32" borderId="0" xfId="35" applyAlignment="1">
      <alignment horizontal="right" vertical="center" indent="1" readingOrder="2"/>
    </xf>
    <xf numFmtId="0" fontId="15" fillId="32" borderId="0" xfId="36" applyAlignment="1">
      <alignment horizontal="right" vertical="center" indent="1" readingOrder="2"/>
    </xf>
    <xf numFmtId="167" fontId="0" fillId="0" borderId="0" xfId="28" applyFont="1" applyAlignment="1">
      <alignment horizontal="right" wrapText="1" readingOrder="2"/>
    </xf>
    <xf numFmtId="0" fontId="15" fillId="32" borderId="0" xfId="36" applyAlignment="1">
      <alignment horizontal="center" vertical="center" readingOrder="2"/>
    </xf>
    <xf numFmtId="0" fontId="15" fillId="32" borderId="0" xfId="35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0" fillId="0" borderId="0" xfId="0" applyAlignment="1">
      <alignment horizontal="center" vertical="center" readingOrder="2"/>
    </xf>
    <xf numFmtId="167" fontId="5" fillId="0" borderId="0" xfId="0" applyNumberFormat="1" applyFont="1" applyAlignment="1">
      <alignment horizontal="right" wrapText="1" readingOrder="2"/>
    </xf>
    <xf numFmtId="0" fontId="0" fillId="0" borderId="0" xfId="0" applyAlignment="1">
      <alignment horizontal="right" vertical="center" wrapText="1" readingOrder="2"/>
    </xf>
    <xf numFmtId="168" fontId="1" fillId="2" borderId="0" xfId="28" applyNumberFormat="1" applyFont="1" applyFill="1" applyAlignment="1">
      <alignment horizontal="center" vertical="center" wrapText="1" readingOrder="2"/>
    </xf>
    <xf numFmtId="168" fontId="5" fillId="0" borderId="0" xfId="0" applyNumberFormat="1" applyFont="1" applyAlignment="1">
      <alignment horizontal="center" vertical="center" wrapText="1" readingOrder="2"/>
    </xf>
    <xf numFmtId="3" fontId="0" fillId="0" borderId="0" xfId="0" applyNumberFormat="1" applyAlignment="1">
      <alignment horizontal="center" vertical="center" wrapText="1" readingOrder="2"/>
    </xf>
    <xf numFmtId="3" fontId="1" fillId="2" borderId="0" xfId="28" applyNumberFormat="1" applyFont="1" applyFill="1" applyAlignment="1">
      <alignment horizontal="center" vertical="center" wrapText="1" readingOrder="2"/>
    </xf>
    <xf numFmtId="3" fontId="0" fillId="0" borderId="0" xfId="28" applyNumberFormat="1" applyFont="1" applyAlignment="1">
      <alignment horizontal="center" vertical="center" wrapText="1" readingOrder="2"/>
    </xf>
    <xf numFmtId="3" fontId="5" fillId="0" borderId="0" xfId="0" applyNumberFormat="1" applyFont="1" applyAlignment="1">
      <alignment horizontal="center" vertical="center" wrapText="1" readingOrder="2"/>
    </xf>
    <xf numFmtId="3" fontId="0" fillId="0" borderId="0" xfId="0" applyNumberFormat="1" applyFont="1" applyAlignment="1">
      <alignment horizontal="center" vertical="center" wrapText="1" readingOrder="2"/>
    </xf>
    <xf numFmtId="167" fontId="0" fillId="0" borderId="0" xfId="0" applyNumberFormat="1" applyFont="1" applyAlignment="1">
      <alignment horizontal="right" wrapText="1" readingOrder="2"/>
    </xf>
    <xf numFmtId="0" fontId="14" fillId="3" borderId="0" xfId="34" applyFill="1" applyAlignment="1">
      <alignment horizontal="center" vertical="center" readingOrder="2"/>
    </xf>
    <xf numFmtId="0" fontId="3" fillId="3" borderId="0" xfId="44" applyFont="1" applyFill="1" applyAlignment="1">
      <alignment horizontal="center" vertical="center" readingOrder="2"/>
    </xf>
    <xf numFmtId="0" fontId="2" fillId="3" borderId="0" xfId="44" applyFont="1" applyFill="1" applyAlignment="1">
      <alignment horizontal="center" vertical="center" readingOrder="2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[0]" xfId="29" builtinId="6" customBuiltin="1"/>
    <cellStyle name="Currency" xfId="30" builtinId="4" customBuiltin="1"/>
    <cellStyle name="Currency [0]" xfId="31" builtinId="7" customBuiltin="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 customBuiltin="1"/>
    <cellStyle name="Note" xfId="41" builtinId="10" customBuiltin="1"/>
    <cellStyle name="Output" xfId="42" builtinId="21" customBuiltin="1"/>
    <cellStyle name="Percent" xfId="43" builtinId="5" customBuiltin="1"/>
    <cellStyle name="Title" xfId="44" builtinId="15" customBuiltin="1"/>
    <cellStyle name="Total" xfId="45" builtinId="25" customBuiltin="1"/>
    <cellStyle name="Warning Text" xfId="46" builtinId="11" customBuiltin="1"/>
    <cellStyle name="التاريخ" xfId="47"/>
  </cellStyles>
  <dxfs count="44"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numFmt numFmtId="168" formatCode="#,##0;[Red]#,##0"/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8" formatCode="#,##0;[Red]#,##0"/>
      <alignment horizontal="center" vertical="center" textRotation="0" wrapText="1" indent="0" relativeIndent="255" justifyLastLine="0" shrinkToFit="0" readingOrder="2"/>
    </dxf>
    <dxf>
      <alignment horizontal="center" vertical="center" textRotation="0" indent="0" relativeIndent="255" justifyLastLine="0" shrinkToFit="0" readingOrder="2"/>
    </dxf>
    <dxf>
      <alignment horizontal="center" vertical="center" textRotation="0" wrapText="0" indent="0" relativeIndent="255" justifyLastLine="0" shrinkToFit="0" readingOrder="2"/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numFmt numFmtId="168" formatCode="#,##0;[Red]#,##0"/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8" formatCode="#,##0;[Red]#,##0"/>
      <alignment horizontal="center" vertical="center" textRotation="0" wrapText="1" indent="0" relativeIndent="255" justifyLastLine="0" shrinkToFit="0" readingOrder="2"/>
    </dxf>
    <dxf>
      <alignment horizontal="center" vertical="center" textRotation="0" indent="0" relativeIndent="255" justifyLastLine="0" shrinkToFit="0" readingOrder="2"/>
    </dxf>
    <dxf>
      <alignment horizontal="center" vertical="center" textRotation="0" wrapText="0" indent="0" relativeIndent="255" justifyLastLine="0" shrinkToFit="0" readingOrder="2"/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numFmt numFmtId="3" formatCode="#,##0"/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3" formatCode="#,##0"/>
      <alignment horizontal="center" vertical="center" textRotation="0" wrapText="1" indent="0" relativeIndent="255" justifyLastLine="0" shrinkToFit="0" readingOrder="2"/>
    </dxf>
    <dxf>
      <alignment horizontal="center" vertical="center" textRotation="0" indent="0" relativeIndent="255" justifyLastLine="0" shrinkToFit="0" readingOrder="2"/>
    </dxf>
    <dxf>
      <alignment horizontal="center" vertical="center" textRotation="0" wrapText="0" indent="0" relativeIndent="255" justifyLastLine="0" shrinkToFit="0" readingOrder="2"/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numFmt numFmtId="3" formatCode="#,##0"/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3" formatCode="#,##0"/>
      <alignment horizontal="center" vertical="center" textRotation="0" wrapText="1" indent="0" relativeIndent="255" justifyLastLine="0" shrinkToFit="0" readingOrder="2"/>
    </dxf>
    <dxf>
      <numFmt numFmtId="3" formatCode="#,##0"/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3" formatCode="#,##0"/>
      <alignment horizontal="center" vertical="center" textRotation="0" wrapText="1" indent="0" relativeIndent="255" justifyLastLine="0" shrinkToFit="0" readingOrder="2"/>
    </dxf>
    <dxf>
      <numFmt numFmtId="3" formatCode="#,##0"/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3" formatCode="#,##0"/>
      <alignment horizontal="center" vertical="center" textRotation="0" wrapText="1" indent="0" relativeIndent="255" justifyLastLine="0" shrinkToFit="0" readingOrder="2"/>
    </dxf>
    <dxf>
      <numFmt numFmtId="3" formatCode="#,##0"/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3" formatCode="#,##0"/>
      <alignment horizontal="center" vertical="center" textRotation="0" wrapText="1" indent="0" relativeIndent="255" justifyLastLine="0" shrinkToFit="0" readingOrder="2"/>
    </dxf>
    <dxf>
      <alignment horizontal="center" vertical="center" textRotation="0" indent="0" relativeIndent="255" justifyLastLine="0" shrinkToFit="0" readingOrder="2"/>
    </dxf>
    <dxf>
      <alignment horizontal="center" vertical="center" textRotation="0" wrapText="0" indent="0" relativeIndent="255" justifyLastLine="0" shrinkToFit="0" readingOrder="2"/>
    </dxf>
    <dxf>
      <fill>
        <patternFill>
          <bgColor theme="5" tint="0.79998168889431442"/>
        </patternFill>
      </fill>
    </dxf>
    <dxf>
      <font>
        <b val="0"/>
        <i val="0"/>
        <color theme="1"/>
      </font>
      <fill>
        <patternFill patternType="solid">
          <fgColor theme="4"/>
          <bgColor theme="5" tint="0.79998168889431442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auto="1"/>
          <bgColor theme="6" tint="0.799951170384838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PivotStyle="PivotStyleLight16">
    <tableStyle name="موازنة شهرية" pivot="0" count="4">
      <tableStyleElement type="wholeTable" dxfId="43"/>
      <tableStyleElement type="headerRow" dxfId="42"/>
      <tableStyleElement type="totalRow" dxfId="41"/>
      <tableStyleElement type="lastColumn" dxfId="4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9" name="النفقات_التشغيلية" displayName="النفقات_التشغيلية" ref="B4:G39" totalsRowCount="1" headerRowDxfId="27" dataDxfId="26" totalsRowDxfId="25">
  <autoFilter ref="B4:G38"/>
  <sortState ref="B5:E27">
    <sortCondition ref="B4:B27"/>
  </sortState>
  <tableColumns count="6">
    <tableColumn id="1" name="المصروفات التشغيلية" totalsRowLabel="إجمالي المصروفات التشغيلية" dataDxfId="38" totalsRowDxfId="39"/>
    <tableColumn id="2" name="الادراة" totalsRowFunction="sum" dataDxfId="36" totalsRowDxfId="37" dataCellStyle="Comma"/>
    <tableColumn id="6" name="المستودع والمتجر" totalsRowFunction="sum" dataDxfId="34" totalsRowDxfId="35"/>
    <tableColumn id="4" name="ام القلبان" totalsRowFunction="sum" dataDxfId="32" totalsRowDxfId="33" dataCellStyle="Comma"/>
    <tableColumn id="3" name="المجموع" totalsRowFunction="sum" dataDxfId="30" totalsRowDxfId="31" dataCellStyle="Comma">
      <calculatedColumnFormula>'المصروفات التشغيلية'!$C5+'المصروفات التشغيلية'!$D5+'المصروفات التشغيلية'!$E5</calculatedColumnFormula>
    </tableColumn>
    <tableColumn id="5" name="أعلى 5 مبالغ" dataDxfId="28" totalsRowDxfId="29" dataCellStyle="Comma">
      <calculatedColumnFormula>'المصروفات التشغيلية'!$F5+(10^-6)*ROW('المصروفات التشغيلية'!$F5)</calculatedColumnFormula>
    </tableColumn>
  </tableColumns>
  <tableStyleInfo name="موازنة شهرية" showFirstColumn="0" showLastColumn="1" showRowStripes="0" showColumnStripes="0"/>
</table>
</file>

<file path=xl/tables/table2.xml><?xml version="1.0" encoding="utf-8"?>
<table xmlns="http://schemas.openxmlformats.org/spreadsheetml/2006/main" id="1" name="النفقات_التشغيلية2" displayName="النفقات_التشغيلية2" ref="B4:C13" totalsRowCount="1" headerRowDxfId="20" dataDxfId="19" totalsRowDxfId="18">
  <autoFilter ref="B4:C12"/>
  <sortState ref="B5:C11">
    <sortCondition ref="B4:B11"/>
  </sortState>
  <tableColumns count="2">
    <tableColumn id="1" name="مصروفات الاهلاكات والاطفاء" totalsRowLabel="إجمالي المصروفات التشغيلية" dataDxfId="23" totalsRowDxfId="24"/>
    <tableColumn id="2" name="الادراة" totalsRowFunction="sum" dataDxfId="21" totalsRowDxfId="22" dataCellStyle="Comma"/>
  </tableColumns>
  <tableStyleInfo name="موازنة شهرية" showFirstColumn="0" showLastColumn="1" showRowStripes="0" showColumnStripes="0"/>
</table>
</file>

<file path=xl/tables/table3.xml><?xml version="1.0" encoding="utf-8"?>
<table xmlns="http://schemas.openxmlformats.org/spreadsheetml/2006/main" id="2" name="النفقات_التشغيلية3" displayName="النفقات_التشغيلية3" ref="B4:D36" totalsRowCount="1" headerRowDxfId="11" dataDxfId="10" totalsRowDxfId="9">
  <autoFilter ref="B4:D35"/>
  <sortState ref="B5:D24">
    <sortCondition ref="B4:B24"/>
  </sortState>
  <tableColumns count="3">
    <tableColumn id="1" name="مصروفات الاسر " totalsRowLabel="اجمالي مصروفات الاسر" dataDxfId="16" totalsRowDxfId="17"/>
    <tableColumn id="3" name="القيمة" totalsRowFunction="sum" dataDxfId="14" totalsRowDxfId="15" dataCellStyle="Comma"/>
    <tableColumn id="5" name="أعلى 5 مبالغ" dataDxfId="12" totalsRowDxfId="13" dataCellStyle="Comma">
      <calculatedColumnFormula>'مصروفات الاسر'!$C5+(10^-6)*ROW('مصروفات الاسر'!$C5)</calculatedColumnFormula>
    </tableColumn>
  </tableColumns>
  <tableStyleInfo name="موازنة شهرية" showFirstColumn="0" showLastColumn="1" showRowStripes="0" showColumnStripes="0"/>
</table>
</file>

<file path=xl/tables/table4.xml><?xml version="1.0" encoding="utf-8"?>
<table xmlns="http://schemas.openxmlformats.org/spreadsheetml/2006/main" id="3" name="النفقات_التشغيلية34" displayName="النفقات_التشغيلية34" ref="B4:D58" totalsRowCount="1" headerRowDxfId="2" dataDxfId="1" totalsRowDxfId="0">
  <autoFilter ref="B4:D57"/>
  <sortState ref="B5:D18">
    <sortCondition ref="B4:B18"/>
  </sortState>
  <tableColumns count="3">
    <tableColumn id="1" name="الايرادات" totalsRowLabel="اجمالي الايرادات" dataDxfId="7" totalsRowDxfId="8"/>
    <tableColumn id="3" name="الفعلي" totalsRowFunction="sum" dataDxfId="5" totalsRowDxfId="6" dataCellStyle="Comma">
      <calculatedColumnFormula>1200+1200+1200+1200+100+1200+1200+1200+1200+200+1200+1200+4533+1300+1000+1200+463</calculatedColumnFormula>
    </tableColumn>
    <tableColumn id="5" name="أعلى 5 مبالغ" dataDxfId="3" totalsRowDxfId="4" dataCellStyle="Comma">
      <calculatedColumnFormula>'الايرادات التبرعات'!$C5+(10^-6)*ROW('الايرادات التبرعات'!$C5)</calculatedColumnFormula>
    </tableColumn>
  </tableColumns>
  <tableStyleInfo name="موازنة شهرية" showFirstColumn="0" showLastColumn="1" showRowStripes="0" showColumnStripes="0"/>
</table>
</file>

<file path=xl/theme/theme1.xml><?xml version="1.0" encoding="utf-8"?>
<a:theme xmlns:a="http://schemas.openxmlformats.org/drawingml/2006/main" name="Thatch">
  <a:themeElements>
    <a:clrScheme name="Small Business Budget">
      <a:dk1>
        <a:sysClr val="windowText" lastClr="000000"/>
      </a:dk1>
      <a:lt1>
        <a:sysClr val="window" lastClr="FFFFFF"/>
      </a:lt1>
      <a:dk2>
        <a:srgbClr val="355A61"/>
      </a:dk2>
      <a:lt2>
        <a:srgbClr val="DBE3E9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66AACD"/>
      </a:hlink>
      <a:folHlink>
        <a:srgbClr val="809DB3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H39"/>
  <sheetViews>
    <sheetView showGridLines="0" rightToLeft="1" tabSelected="1" zoomScaleNormal="100" workbookViewId="0">
      <selection activeCell="F40" sqref="F40"/>
    </sheetView>
  </sheetViews>
  <sheetFormatPr defaultColWidth="8.875" defaultRowHeight="30" customHeight="1"/>
  <cols>
    <col min="1" max="1" width="4" style="1" customWidth="1"/>
    <col min="2" max="2" width="29.25" style="1" customWidth="1"/>
    <col min="3" max="6" width="17" style="1" customWidth="1"/>
    <col min="7" max="7" width="21.875" style="1" hidden="1" customWidth="1"/>
    <col min="8" max="8" width="4" style="1" customWidth="1"/>
    <col min="9" max="9" width="4" customWidth="1"/>
  </cols>
  <sheetData>
    <row r="1" spans="1:8" ht="20.25" customHeight="1">
      <c r="A1" s="2"/>
      <c r="B1" s="22" t="s">
        <v>135</v>
      </c>
      <c r="C1" s="22"/>
      <c r="D1" s="22"/>
      <c r="E1" s="22"/>
      <c r="F1" s="22"/>
      <c r="G1" s="22"/>
      <c r="H1" s="22"/>
    </row>
    <row r="2" spans="1:8" ht="21.75" customHeight="1">
      <c r="A2" s="2"/>
      <c r="B2" s="23" t="s">
        <v>2</v>
      </c>
      <c r="C2" s="23"/>
      <c r="D2" s="23"/>
      <c r="E2" s="23"/>
      <c r="F2" s="24"/>
      <c r="G2" s="24"/>
      <c r="H2" s="24"/>
    </row>
    <row r="3" spans="1:8" ht="15" customHeight="1">
      <c r="A3" s="2"/>
      <c r="B3" s="2"/>
      <c r="C3" s="2"/>
      <c r="D3" s="2"/>
      <c r="E3" s="2"/>
      <c r="F3" s="2"/>
      <c r="G3" s="2"/>
      <c r="H3" s="2"/>
    </row>
    <row r="4" spans="1:8" ht="30" customHeight="1">
      <c r="A4" s="2"/>
      <c r="B4" s="4" t="s">
        <v>2</v>
      </c>
      <c r="C4" s="4" t="s">
        <v>66</v>
      </c>
      <c r="D4" s="4" t="s">
        <v>67</v>
      </c>
      <c r="E4" s="4" t="s">
        <v>82</v>
      </c>
      <c r="F4" s="5" t="s">
        <v>68</v>
      </c>
      <c r="G4" s="4" t="s">
        <v>1</v>
      </c>
      <c r="H4" s="2"/>
    </row>
    <row r="5" spans="1:8" ht="20.25" customHeight="1">
      <c r="A5" s="2"/>
      <c r="B5" s="10" t="s">
        <v>54</v>
      </c>
      <c r="C5" s="16">
        <v>1415134</v>
      </c>
      <c r="D5" s="16">
        <v>471082</v>
      </c>
      <c r="E5" s="16">
        <v>20498</v>
      </c>
      <c r="F5" s="17">
        <f ca="1">'المصروفات التشغيلية'!$C5+'المصروفات التشغيلية'!$D5+'المصروفات التشغيلية'!$E5</f>
        <v>1906714</v>
      </c>
      <c r="G5" s="6">
        <f ca="1">'المصروفات التشغيلية'!$F5+(10^-6)*ROW('المصروفات التشغيلية'!$F5)</f>
        <v>1906714.000005</v>
      </c>
      <c r="H5" s="2"/>
    </row>
    <row r="6" spans="1:8" ht="20.25" customHeight="1">
      <c r="A6" s="2"/>
      <c r="B6" s="10" t="s">
        <v>55</v>
      </c>
      <c r="C6" s="16">
        <v>177739</v>
      </c>
      <c r="D6" s="16">
        <v>30609</v>
      </c>
      <c r="E6" s="16">
        <v>1000</v>
      </c>
      <c r="F6" s="17">
        <f ca="1">'المصروفات التشغيلية'!$C6+'المصروفات التشغيلية'!$D6+'المصروفات التشغيلية'!$E6</f>
        <v>209348</v>
      </c>
      <c r="G6" s="6">
        <f ca="1">'المصروفات التشغيلية'!$F6+(10^-6)*ROW('المصروفات التشغيلية'!$F6)</f>
        <v>209348.00000599999</v>
      </c>
      <c r="H6" s="2"/>
    </row>
    <row r="7" spans="1:8" ht="20.25" customHeight="1">
      <c r="A7" s="2"/>
      <c r="B7" s="10" t="s">
        <v>56</v>
      </c>
      <c r="C7" s="16">
        <v>85300</v>
      </c>
      <c r="D7" s="16">
        <v>15489</v>
      </c>
      <c r="E7" s="16">
        <v>1516</v>
      </c>
      <c r="F7" s="17">
        <f ca="1">'المصروفات التشغيلية'!$C7+'المصروفات التشغيلية'!$D7+'المصروفات التشغيلية'!$E7</f>
        <v>102305</v>
      </c>
      <c r="G7" s="6">
        <f ca="1">'المصروفات التشغيلية'!$F7+(10^-6)*ROW('المصروفات التشغيلية'!$F7)</f>
        <v>102305.000007</v>
      </c>
      <c r="H7" s="2"/>
    </row>
    <row r="8" spans="1:8" ht="20.25" customHeight="1">
      <c r="A8" s="2"/>
      <c r="B8" s="10" t="s">
        <v>57</v>
      </c>
      <c r="C8" s="16">
        <v>70659</v>
      </c>
      <c r="D8" s="16">
        <v>33947</v>
      </c>
      <c r="E8" s="16">
        <v>2250</v>
      </c>
      <c r="F8" s="17">
        <f ca="1">'المصروفات التشغيلية'!$C8+'المصروفات التشغيلية'!$D8+'المصروفات التشغيلية'!$E8</f>
        <v>106856</v>
      </c>
      <c r="G8" s="6">
        <f ca="1">'المصروفات التشغيلية'!$F8+(10^-6)*ROW('المصروفات التشغيلية'!$F8)</f>
        <v>106856.000008</v>
      </c>
      <c r="H8" s="2"/>
    </row>
    <row r="9" spans="1:8" ht="20.25" customHeight="1">
      <c r="A9" s="2"/>
      <c r="B9" s="10" t="s">
        <v>58</v>
      </c>
      <c r="C9" s="16">
        <v>38620</v>
      </c>
      <c r="D9" s="16">
        <v>37842</v>
      </c>
      <c r="E9" s="16">
        <v>0</v>
      </c>
      <c r="F9" s="17">
        <f ca="1">'المصروفات التشغيلية'!$C9+'المصروفات التشغيلية'!$D9+'المصروفات التشغيلية'!$E9</f>
        <v>76462</v>
      </c>
      <c r="G9" s="6">
        <f ca="1">'المصروفات التشغيلية'!$F9+(10^-6)*ROW('المصروفات التشغيلية'!$F9)</f>
        <v>76462.000008999996</v>
      </c>
      <c r="H9" s="2"/>
    </row>
    <row r="10" spans="1:8" ht="20.25" customHeight="1">
      <c r="A10" s="2"/>
      <c r="B10" s="10" t="s">
        <v>59</v>
      </c>
      <c r="C10" s="16">
        <v>172706.18</v>
      </c>
      <c r="D10" s="16">
        <v>22978.54</v>
      </c>
      <c r="E10" s="16">
        <v>0</v>
      </c>
      <c r="F10" s="17">
        <f ca="1">'المصروفات التشغيلية'!$C10+'المصروفات التشغيلية'!$D10+'المصروفات التشغيلية'!$E10</f>
        <v>195684.72</v>
      </c>
      <c r="G10" s="6">
        <f ca="1">'المصروفات التشغيلية'!$F10+(10^-6)*ROW('المصروفات التشغيلية'!$F10)</f>
        <v>195684.72000999999</v>
      </c>
      <c r="H10" s="2"/>
    </row>
    <row r="11" spans="1:8" ht="20.25" customHeight="1">
      <c r="A11" s="2"/>
      <c r="B11" s="10" t="s">
        <v>60</v>
      </c>
      <c r="C11" s="16">
        <v>3105</v>
      </c>
      <c r="D11" s="16">
        <v>6855</v>
      </c>
      <c r="E11" s="16">
        <v>0</v>
      </c>
      <c r="F11" s="17">
        <f ca="1">'المصروفات التشغيلية'!$C11+'المصروفات التشغيلية'!$D11+'المصروفات التشغيلية'!$E11</f>
        <v>9960</v>
      </c>
      <c r="G11" s="6">
        <f ca="1">'المصروفات التشغيلية'!$F11+(10^-6)*ROW('المصروفات التشغيلية'!$F11)</f>
        <v>9960.0000110000001</v>
      </c>
      <c r="H11" s="2"/>
    </row>
    <row r="12" spans="1:8" ht="20.25" customHeight="1">
      <c r="A12" s="2"/>
      <c r="B12" s="10" t="s">
        <v>83</v>
      </c>
      <c r="C12" s="16">
        <v>8319</v>
      </c>
      <c r="D12" s="16">
        <v>0</v>
      </c>
      <c r="E12" s="16">
        <v>0</v>
      </c>
      <c r="F12" s="17">
        <f ca="1">'المصروفات التشغيلية'!$C12+'المصروفات التشغيلية'!$D12+'المصروفات التشغيلية'!$E12</f>
        <v>8319</v>
      </c>
      <c r="G12" s="6">
        <f ca="1">'المصروفات التشغيلية'!$F12+(10^-6)*ROW('المصروفات التشغيلية'!$F12)</f>
        <v>8319.0000120000004</v>
      </c>
      <c r="H12" s="2"/>
    </row>
    <row r="13" spans="1:8" ht="20.25" customHeight="1">
      <c r="A13" s="2"/>
      <c r="B13" s="10" t="s">
        <v>84</v>
      </c>
      <c r="C13" s="18">
        <v>38995.22</v>
      </c>
      <c r="D13" s="16">
        <v>13803.65</v>
      </c>
      <c r="E13" s="16">
        <v>0</v>
      </c>
      <c r="F13" s="17">
        <f ca="1">'المصروفات التشغيلية'!$C13+'المصروفات التشغيلية'!$D13+'المصروفات التشغيلية'!$E13</f>
        <v>52798.87</v>
      </c>
      <c r="G13" s="6">
        <f ca="1">'المصروفات التشغيلية'!$F13+(10^-6)*ROW('المصروفات التشغيلية'!$F13)</f>
        <v>52798.870013</v>
      </c>
      <c r="H13" s="2"/>
    </row>
    <row r="14" spans="1:8" ht="20.25" customHeight="1">
      <c r="A14" s="2"/>
      <c r="B14" s="10" t="s">
        <v>61</v>
      </c>
      <c r="C14" s="16">
        <v>195925</v>
      </c>
      <c r="D14" s="16">
        <v>55018</v>
      </c>
      <c r="E14" s="16">
        <v>923</v>
      </c>
      <c r="F14" s="17">
        <f ca="1">'المصروفات التشغيلية'!$C14+'المصروفات التشغيلية'!$D14+'المصروفات التشغيلية'!$E14</f>
        <v>251866</v>
      </c>
      <c r="G14" s="6">
        <f ca="1">'المصروفات التشغيلية'!$F14+(10^-6)*ROW('المصروفات التشغيلية'!$F14)</f>
        <v>251866.00001399999</v>
      </c>
      <c r="H14" s="2"/>
    </row>
    <row r="15" spans="1:8" ht="20.25" customHeight="1">
      <c r="A15" s="2"/>
      <c r="B15" s="10" t="s">
        <v>85</v>
      </c>
      <c r="C15" s="18">
        <v>52643</v>
      </c>
      <c r="D15" s="16">
        <v>1000</v>
      </c>
      <c r="E15" s="16">
        <v>0</v>
      </c>
      <c r="F15" s="17">
        <f ca="1">'المصروفات التشغيلية'!$C15+'المصروفات التشغيلية'!$D15+'المصروفات التشغيلية'!$E15</f>
        <v>53643</v>
      </c>
      <c r="G15" s="6">
        <f ca="1">'المصروفات التشغيلية'!$F15+(10^-6)*ROW('المصروفات التشغيلية'!$F15)</f>
        <v>53643.000014999998</v>
      </c>
      <c r="H15" s="2"/>
    </row>
    <row r="16" spans="1:8" ht="20.25" customHeight="1">
      <c r="A16" s="2"/>
      <c r="B16" s="10" t="s">
        <v>64</v>
      </c>
      <c r="C16" s="16">
        <v>27500</v>
      </c>
      <c r="D16" s="16">
        <v>0</v>
      </c>
      <c r="E16" s="16">
        <v>0</v>
      </c>
      <c r="F16" s="17">
        <f ca="1">'المصروفات التشغيلية'!$C16+'المصروفات التشغيلية'!$D16+'المصروفات التشغيلية'!$E16</f>
        <v>27500</v>
      </c>
      <c r="G16" s="6">
        <f ca="1">'المصروفات التشغيلية'!$F16+(10^-6)*ROW('المصروفات التشغيلية'!$F16)</f>
        <v>27500.000016000002</v>
      </c>
      <c r="H16" s="2"/>
    </row>
    <row r="17" spans="1:8" ht="20.25" customHeight="1">
      <c r="A17" s="2"/>
      <c r="B17" s="10" t="s">
        <v>109</v>
      </c>
      <c r="C17" s="18">
        <v>42922</v>
      </c>
      <c r="D17" s="16">
        <v>136537</v>
      </c>
      <c r="E17" s="16">
        <v>0</v>
      </c>
      <c r="F17" s="17">
        <f ca="1">'المصروفات التشغيلية'!$C17+'المصروفات التشغيلية'!$D17+'المصروفات التشغيلية'!$E17</f>
        <v>179459</v>
      </c>
      <c r="G17" s="6">
        <f ca="1">'المصروفات التشغيلية'!$F17+(10^-6)*ROW('المصروفات التشغيلية'!$F17)</f>
        <v>179459.00001700001</v>
      </c>
      <c r="H17" s="2"/>
    </row>
    <row r="18" spans="1:8" ht="20.25" customHeight="1">
      <c r="A18" s="2"/>
      <c r="B18" s="10" t="s">
        <v>63</v>
      </c>
      <c r="C18" s="16">
        <v>10500</v>
      </c>
      <c r="D18" s="16">
        <v>31279</v>
      </c>
      <c r="E18" s="16">
        <v>0</v>
      </c>
      <c r="F18" s="17">
        <f ca="1">'المصروفات التشغيلية'!$C18+'المصروفات التشغيلية'!$D18+'المصروفات التشغيلية'!$E18</f>
        <v>41779</v>
      </c>
      <c r="G18" s="6">
        <f ca="1">'المصروفات التشغيلية'!$F18+(10^-6)*ROW('المصروفات التشغيلية'!$F18)</f>
        <v>41779.000017999999</v>
      </c>
      <c r="H18" s="2"/>
    </row>
    <row r="19" spans="1:8" ht="20.25" customHeight="1">
      <c r="A19" s="2"/>
      <c r="B19" s="10" t="s">
        <v>86</v>
      </c>
      <c r="C19" s="16">
        <v>46106.51</v>
      </c>
      <c r="D19" s="16">
        <v>38195.53</v>
      </c>
      <c r="E19" s="16">
        <v>0</v>
      </c>
      <c r="F19" s="17">
        <f ca="1">'المصروفات التشغيلية'!$C19+'المصروفات التشغيلية'!$D19+'المصروفات التشغيلية'!$E19</f>
        <v>84302.040000000008</v>
      </c>
      <c r="G19" s="6">
        <f ca="1">'المصروفات التشغيلية'!$F19+(10^-6)*ROW('المصروفات التشغيلية'!$F19)</f>
        <v>84302.040019000007</v>
      </c>
      <c r="H19" s="2"/>
    </row>
    <row r="20" spans="1:8" ht="20.25" customHeight="1">
      <c r="A20" s="2"/>
      <c r="B20" s="10" t="s">
        <v>87</v>
      </c>
      <c r="C20" s="16">
        <v>20584.11</v>
      </c>
      <c r="D20" s="16">
        <v>8226.7900000000009</v>
      </c>
      <c r="E20" s="16">
        <v>0</v>
      </c>
      <c r="F20" s="17">
        <f ca="1">'المصروفات التشغيلية'!$C20+'المصروفات التشغيلية'!$D20+'المصروفات التشغيلية'!$E20</f>
        <v>28810.9</v>
      </c>
      <c r="G20" s="6">
        <f ca="1">'المصروفات التشغيلية'!$F20+(10^-6)*ROW('المصروفات التشغيلية'!$F20)</f>
        <v>28810.900020000001</v>
      </c>
      <c r="H20" s="2"/>
    </row>
    <row r="21" spans="1:8" ht="22.5" customHeight="1">
      <c r="A21" s="2"/>
      <c r="B21" s="10" t="s">
        <v>112</v>
      </c>
      <c r="C21" s="16">
        <v>9604</v>
      </c>
      <c r="D21" s="16">
        <v>22379</v>
      </c>
      <c r="E21" s="16">
        <v>0</v>
      </c>
      <c r="F21" s="17">
        <f ca="1">'المصروفات التشغيلية'!$C21+'المصروفات التشغيلية'!$D21+'المصروفات التشغيلية'!$E21</f>
        <v>31983</v>
      </c>
      <c r="G21" s="6">
        <f ca="1">'المصروفات التشغيلية'!$F21+(10^-6)*ROW('المصروفات التشغيلية'!$F21)</f>
        <v>31983.000021</v>
      </c>
      <c r="H21" s="2"/>
    </row>
    <row r="22" spans="1:8" ht="22.5" customHeight="1">
      <c r="A22" s="2"/>
      <c r="B22" s="10" t="s">
        <v>110</v>
      </c>
      <c r="C22" s="18">
        <v>13413</v>
      </c>
      <c r="D22" s="16">
        <v>16502</v>
      </c>
      <c r="E22" s="16">
        <v>0</v>
      </c>
      <c r="F22" s="17">
        <f ca="1">'المصروفات التشغيلية'!$C22+'المصروفات التشغيلية'!$D22+'المصروفات التشغيلية'!$E22</f>
        <v>29915</v>
      </c>
      <c r="G22" s="6">
        <f ca="1">'المصروفات التشغيلية'!$F22+(10^-6)*ROW('المصروفات التشغيلية'!$F22)</f>
        <v>29915.000022</v>
      </c>
      <c r="H22" s="2"/>
    </row>
    <row r="23" spans="1:8" ht="22.5" customHeight="1">
      <c r="A23" s="2"/>
      <c r="B23" s="10" t="s">
        <v>111</v>
      </c>
      <c r="C23" s="18">
        <v>4962</v>
      </c>
      <c r="D23" s="16">
        <v>8216</v>
      </c>
      <c r="E23" s="16">
        <v>0</v>
      </c>
      <c r="F23" s="17">
        <f ca="1">'المصروفات التشغيلية'!$C23+'المصروفات التشغيلية'!$D23+'المصروفات التشغيلية'!$E23</f>
        <v>13178</v>
      </c>
      <c r="G23" s="6">
        <f ca="1">'المصروفات التشغيلية'!$F23+(10^-6)*ROW('المصروفات التشغيلية'!$F23)</f>
        <v>13178.000023000001</v>
      </c>
      <c r="H23" s="2"/>
    </row>
    <row r="24" spans="1:8" ht="22.5" customHeight="1">
      <c r="A24" s="2"/>
      <c r="B24" s="10" t="s">
        <v>118</v>
      </c>
      <c r="C24" s="18">
        <v>0</v>
      </c>
      <c r="D24" s="16">
        <v>3899.7</v>
      </c>
      <c r="E24" s="16">
        <v>0</v>
      </c>
      <c r="F24" s="17">
        <f ca="1">'المصروفات التشغيلية'!$C24+'المصروفات التشغيلية'!$D24+'المصروفات التشغيلية'!$E24</f>
        <v>3899.7</v>
      </c>
      <c r="G24" s="6">
        <f ca="1">'المصروفات التشغيلية'!$F24+(10^-6)*ROW('المصروفات التشغيلية'!$F24)</f>
        <v>3899.7000239999998</v>
      </c>
      <c r="H24" s="2"/>
    </row>
    <row r="25" spans="1:8" ht="22.5" customHeight="1">
      <c r="A25" s="2"/>
      <c r="B25" s="10" t="s">
        <v>88</v>
      </c>
      <c r="C25" s="16">
        <v>13237</v>
      </c>
      <c r="D25" s="16">
        <v>1336</v>
      </c>
      <c r="E25" s="16">
        <v>0</v>
      </c>
      <c r="F25" s="17">
        <f ca="1">'المصروفات التشغيلية'!$C25+'المصروفات التشغيلية'!$D25+'المصروفات التشغيلية'!$E25</f>
        <v>14573</v>
      </c>
      <c r="G25" s="6">
        <f ca="1">'المصروفات التشغيلية'!$F25+(10^-6)*ROW('المصروفات التشغيلية'!$F25)</f>
        <v>14573.000024999999</v>
      </c>
      <c r="H25" s="2"/>
    </row>
    <row r="26" spans="1:8" ht="22.5" customHeight="1">
      <c r="A26" s="2"/>
      <c r="B26" s="10" t="s">
        <v>89</v>
      </c>
      <c r="C26" s="16">
        <v>1547</v>
      </c>
      <c r="D26" s="16">
        <v>71</v>
      </c>
      <c r="E26" s="16">
        <v>0</v>
      </c>
      <c r="F26" s="17">
        <f ca="1">'المصروفات التشغيلية'!$C26+'المصروفات التشغيلية'!$D26+'المصروفات التشغيلية'!$E26</f>
        <v>1618</v>
      </c>
      <c r="G26" s="6">
        <f ca="1">'المصروفات التشغيلية'!$F26+(10^-6)*ROW('المصروفات التشغيلية'!$F26)</f>
        <v>1618.0000259999999</v>
      </c>
      <c r="H26" s="2"/>
    </row>
    <row r="27" spans="1:8" ht="20.25" customHeight="1">
      <c r="A27" s="2"/>
      <c r="B27" s="10" t="s">
        <v>90</v>
      </c>
      <c r="C27" s="16">
        <v>1500</v>
      </c>
      <c r="D27" s="16">
        <v>1930</v>
      </c>
      <c r="E27" s="16">
        <v>0</v>
      </c>
      <c r="F27" s="17">
        <f ca="1">'المصروفات التشغيلية'!$C27+'المصروفات التشغيلية'!$D27+'المصروفات التشغيلية'!$E27</f>
        <v>3430</v>
      </c>
      <c r="G27" s="6">
        <f ca="1">'المصروفات التشغيلية'!$F27+(10^-6)*ROW('المصروفات التشغيلية'!$F27)</f>
        <v>3430.000027</v>
      </c>
      <c r="H27" s="2"/>
    </row>
    <row r="28" spans="1:8" ht="20.25" customHeight="1">
      <c r="A28" s="2"/>
      <c r="B28" s="10" t="s">
        <v>113</v>
      </c>
      <c r="C28" s="18">
        <f>65860.37-525</f>
        <v>65335.369999999995</v>
      </c>
      <c r="D28" s="16">
        <v>206.78</v>
      </c>
      <c r="E28" s="16">
        <v>0</v>
      </c>
      <c r="F28" s="17">
        <f ca="1">'المصروفات التشغيلية'!$C28+'المصروفات التشغيلية'!$D28+'المصروفات التشغيلية'!$E28</f>
        <v>65542.149999999994</v>
      </c>
      <c r="G28" s="6">
        <f ca="1">'المصروفات التشغيلية'!$F28+(10^-6)*ROW('المصروفات التشغيلية'!$F28)</f>
        <v>65542.150027999989</v>
      </c>
      <c r="H28" s="2"/>
    </row>
    <row r="29" spans="1:8" ht="20.25" customHeight="1">
      <c r="A29" s="2"/>
      <c r="B29" s="10" t="s">
        <v>62</v>
      </c>
      <c r="C29" s="16">
        <v>14245</v>
      </c>
      <c r="D29" s="16">
        <v>2886</v>
      </c>
      <c r="E29" s="16">
        <v>0</v>
      </c>
      <c r="F29" s="17">
        <f ca="1">'المصروفات التشغيلية'!$C29+'المصروفات التشغيلية'!$D29+'المصروفات التشغيلية'!$E29</f>
        <v>17131</v>
      </c>
      <c r="G29" s="6">
        <f ca="1">'المصروفات التشغيلية'!$F29+(10^-6)*ROW('المصروفات التشغيلية'!$F29)</f>
        <v>17131.000028999999</v>
      </c>
      <c r="H29" s="2"/>
    </row>
    <row r="30" spans="1:8" ht="20.25" customHeight="1">
      <c r="A30" s="2"/>
      <c r="B30" s="10" t="s">
        <v>114</v>
      </c>
      <c r="C30" s="18">
        <v>370</v>
      </c>
      <c r="D30" s="16">
        <v>1201</v>
      </c>
      <c r="E30" s="16">
        <v>0</v>
      </c>
      <c r="F30" s="17">
        <f ca="1">'المصروفات التشغيلية'!$C30+'المصروفات التشغيلية'!$D30+'المصروفات التشغيلية'!$E30</f>
        <v>1571</v>
      </c>
      <c r="G30" s="6">
        <f ca="1">'المصروفات التشغيلية'!$F30+(10^-6)*ROW('المصروفات التشغيلية'!$F30)</f>
        <v>1571.0000299999999</v>
      </c>
      <c r="H30" s="2"/>
    </row>
    <row r="31" spans="1:8" ht="20.25" customHeight="1">
      <c r="A31" s="2"/>
      <c r="B31" s="10" t="s">
        <v>91</v>
      </c>
      <c r="C31" s="16">
        <v>57987.5</v>
      </c>
      <c r="D31" s="16">
        <v>0</v>
      </c>
      <c r="E31" s="16">
        <v>0</v>
      </c>
      <c r="F31" s="17">
        <f ca="1">'المصروفات التشغيلية'!$C31+'المصروفات التشغيلية'!$D31+'المصروفات التشغيلية'!$E31</f>
        <v>57987.5</v>
      </c>
      <c r="G31" s="6">
        <f ca="1">'المصروفات التشغيلية'!$F31+(10^-6)*ROW('المصروفات التشغيلية'!$F31)</f>
        <v>57987.500031000003</v>
      </c>
      <c r="H31" s="2"/>
    </row>
    <row r="32" spans="1:8" ht="20.25" customHeight="1">
      <c r="A32" s="2"/>
      <c r="B32" s="10" t="s">
        <v>65</v>
      </c>
      <c r="C32" s="16">
        <v>53938</v>
      </c>
      <c r="D32" s="16">
        <v>899</v>
      </c>
      <c r="E32" s="16">
        <v>0</v>
      </c>
      <c r="F32" s="17">
        <f ca="1">'المصروفات التشغيلية'!$C32+'المصروفات التشغيلية'!$D32+'المصروفات التشغيلية'!$E32</f>
        <v>54837</v>
      </c>
      <c r="G32" s="6">
        <f ca="1">'المصروفات التشغيلية'!$F32+(10^-6)*ROW('المصروفات التشغيلية'!$F32)</f>
        <v>54837.000032000004</v>
      </c>
      <c r="H32" s="2"/>
    </row>
    <row r="33" spans="1:8" ht="20.25" customHeight="1">
      <c r="A33" s="2"/>
      <c r="B33" s="10" t="s">
        <v>115</v>
      </c>
      <c r="C33" s="18">
        <v>1430</v>
      </c>
      <c r="D33" s="16">
        <v>0</v>
      </c>
      <c r="E33" s="16">
        <v>0</v>
      </c>
      <c r="F33" s="17">
        <f ca="1">'المصروفات التشغيلية'!$C33+'المصروفات التشغيلية'!$D33+'المصروفات التشغيلية'!$E33</f>
        <v>1430</v>
      </c>
      <c r="G33" s="6">
        <f ca="1">'المصروفات التشغيلية'!$F33+(10^-6)*ROW('المصروفات التشغيلية'!$F33)</f>
        <v>1430.000033</v>
      </c>
      <c r="H33" s="2"/>
    </row>
    <row r="34" spans="1:8" ht="20.25" customHeight="1">
      <c r="A34" s="2"/>
      <c r="B34" s="10" t="s">
        <v>116</v>
      </c>
      <c r="C34" s="18">
        <v>38001</v>
      </c>
      <c r="D34" s="16">
        <v>0</v>
      </c>
      <c r="E34" s="16">
        <v>0</v>
      </c>
      <c r="F34" s="17">
        <f ca="1">'المصروفات التشغيلية'!$C34+'المصروفات التشغيلية'!$D34+'المصروفات التشغيلية'!$E34</f>
        <v>38001</v>
      </c>
      <c r="G34" s="6">
        <f ca="1">'المصروفات التشغيلية'!$F34+(10^-6)*ROW('المصروفات التشغيلية'!$F34)</f>
        <v>38001.000033999997</v>
      </c>
      <c r="H34" s="2"/>
    </row>
    <row r="35" spans="1:8" ht="20.25" customHeight="1">
      <c r="A35" s="2"/>
      <c r="B35" s="10" t="s">
        <v>117</v>
      </c>
      <c r="C35" s="18">
        <v>620</v>
      </c>
      <c r="D35" s="16">
        <v>1705</v>
      </c>
      <c r="E35" s="16">
        <v>0</v>
      </c>
      <c r="F35" s="17">
        <f ca="1">'المصروفات التشغيلية'!$C35+'المصروفات التشغيلية'!$D35+'المصروفات التشغيلية'!$E35</f>
        <v>2325</v>
      </c>
      <c r="G35" s="6">
        <f ca="1">'المصروفات التشغيلية'!$F35+(10^-6)*ROW('المصروفات التشغيلية'!$F35)</f>
        <v>2325.000035</v>
      </c>
      <c r="H35" s="2"/>
    </row>
    <row r="36" spans="1:8" ht="20.25" customHeight="1">
      <c r="A36" s="2"/>
      <c r="B36" s="10" t="s">
        <v>92</v>
      </c>
      <c r="C36" s="16">
        <v>0</v>
      </c>
      <c r="D36" s="16">
        <v>1625</v>
      </c>
      <c r="E36" s="16">
        <v>0</v>
      </c>
      <c r="F36" s="17">
        <f ca="1">'المصروفات التشغيلية'!$C36+'المصروفات التشغيلية'!$D36+'المصروفات التشغيلية'!$E36</f>
        <v>1625</v>
      </c>
      <c r="G36" s="6">
        <f ca="1">'المصروفات التشغيلية'!$F36+(10^-6)*ROW('المصروفات التشغيلية'!$F36)</f>
        <v>1625.0000359999999</v>
      </c>
      <c r="H36" s="2"/>
    </row>
    <row r="37" spans="1:8" ht="20.25" customHeight="1">
      <c r="A37" s="2"/>
      <c r="B37" s="10" t="s">
        <v>93</v>
      </c>
      <c r="C37" s="16">
        <v>0</v>
      </c>
      <c r="D37" s="16">
        <v>0</v>
      </c>
      <c r="E37" s="16">
        <v>3000</v>
      </c>
      <c r="F37" s="17">
        <f ca="1">'المصروفات التشغيلية'!$C37+'المصروفات التشغيلية'!$D37+'المصروفات التشغيلية'!$E37</f>
        <v>3000</v>
      </c>
      <c r="G37" s="6">
        <f ca="1">'المصروفات التشغيلية'!$F37+(10^-6)*ROW('المصروفات التشغيلية'!$F37)</f>
        <v>3000.0000369999998</v>
      </c>
      <c r="H37" s="2"/>
    </row>
    <row r="38" spans="1:8" ht="20.25" customHeight="1">
      <c r="A38" s="2"/>
      <c r="B38" s="10" t="s">
        <v>136</v>
      </c>
      <c r="C38" s="16">
        <v>10000</v>
      </c>
      <c r="D38" s="16">
        <v>0</v>
      </c>
      <c r="E38" s="16">
        <v>0</v>
      </c>
      <c r="F38" s="17">
        <f ca="1">'المصروفات التشغيلية'!$C38+'المصروفات التشغيلية'!$D38+'المصروفات التشغيلية'!$E38</f>
        <v>10000</v>
      </c>
      <c r="G38" s="6">
        <f ca="1">'المصروفات التشغيلية'!$F38+(10^-6)*ROW('المصروفات التشغيلية'!$F38)</f>
        <v>10000.000038</v>
      </c>
      <c r="H38" s="2"/>
    </row>
    <row r="39" spans="1:8" ht="30" customHeight="1">
      <c r="A39" s="2"/>
      <c r="B39" s="11" t="s">
        <v>3</v>
      </c>
      <c r="C39" s="20">
        <f>SUBTOTAL(109,C5:C38)</f>
        <v>2692947.8899999997</v>
      </c>
      <c r="D39" s="20">
        <f>SUBTOTAL(109,D5:D38)</f>
        <v>965718.99000000011</v>
      </c>
      <c r="E39" s="20">
        <f>SUBTOTAL(109,E5:E38)</f>
        <v>29187</v>
      </c>
      <c r="F39" s="20">
        <f>SUBTOTAL(109,F5:F38)</f>
        <v>3687853.8800000004</v>
      </c>
      <c r="G39" s="21"/>
      <c r="H39" s="2"/>
    </row>
  </sheetData>
  <sheetProtection insertColumns="0" insertRows="0" deleteColumns="0" deleteRows="0" selectLockedCells="1" autoFilter="0"/>
  <dataConsolidate/>
  <mergeCells count="2">
    <mergeCell ref="B1:H1"/>
    <mergeCell ref="B2:H2"/>
  </mergeCells>
  <phoneticPr fontId="0" type="noConversion"/>
  <dataValidations disablePrompts="1" count="5">
    <dataValidation allowBlank="1" showInputMessage="1" showErrorMessage="1" prompt="أدخل &quot;المصروفات التشغيلية الشهرية&quot; في ورقة العمل هذه" sqref="A1"/>
    <dataValidation allowBlank="1" showInputMessage="1" showErrorMessage="1" prompt="يتم تحديث &quot;اسم الشركة&quot; تلقائياً في هذه الخلية" sqref="B1:E1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:E2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:E4"/>
    <dataValidation allowBlank="1" showInputMessage="1" showErrorMessage="1" prompt="أدخل المبلغ &quot;الفعلي&quot; في هذا العمود أسفل هذا العنوان" sqref="F4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D13"/>
  <sheetViews>
    <sheetView showGridLines="0" rightToLeft="1" topLeftCell="A2" zoomScaleNormal="100" workbookViewId="0">
      <selection activeCell="B16" sqref="B16"/>
    </sheetView>
  </sheetViews>
  <sheetFormatPr defaultColWidth="8.875" defaultRowHeight="30" customHeight="1"/>
  <cols>
    <col min="1" max="1" width="4" style="1" customWidth="1"/>
    <col min="2" max="2" width="34.875" style="1" customWidth="1"/>
    <col min="3" max="3" width="17" style="1" customWidth="1"/>
    <col min="4" max="4" width="4" style="1" customWidth="1"/>
    <col min="5" max="5" width="4" customWidth="1"/>
  </cols>
  <sheetData>
    <row r="1" spans="1:4" ht="20.25" customHeight="1">
      <c r="A1" s="2"/>
      <c r="B1" s="22" t="s">
        <v>135</v>
      </c>
      <c r="C1" s="22"/>
      <c r="D1" s="22"/>
    </row>
    <row r="2" spans="1:4" ht="21.75" customHeight="1">
      <c r="A2" s="2"/>
      <c r="B2" s="23" t="s">
        <v>127</v>
      </c>
      <c r="C2" s="23"/>
      <c r="D2" s="24"/>
    </row>
    <row r="3" spans="1:4" ht="15" customHeight="1">
      <c r="A3" s="2"/>
      <c r="B3" s="2"/>
      <c r="C3" s="2"/>
      <c r="D3" s="2"/>
    </row>
    <row r="4" spans="1:4" ht="30" customHeight="1">
      <c r="A4" s="2"/>
      <c r="B4" s="4" t="s">
        <v>127</v>
      </c>
      <c r="C4" s="4" t="s">
        <v>66</v>
      </c>
      <c r="D4" s="2"/>
    </row>
    <row r="5" spans="1:4" ht="20.25" customHeight="1">
      <c r="A5" s="2"/>
      <c r="B5" s="10" t="s">
        <v>128</v>
      </c>
      <c r="C5" s="16">
        <v>1646363</v>
      </c>
      <c r="D5" s="2"/>
    </row>
    <row r="6" spans="1:4" ht="20.25" customHeight="1">
      <c r="A6" s="2"/>
      <c r="B6" s="10" t="s">
        <v>129</v>
      </c>
      <c r="C6" s="16">
        <v>84002</v>
      </c>
      <c r="D6" s="2"/>
    </row>
    <row r="7" spans="1:4" ht="20.25" customHeight="1">
      <c r="A7" s="2"/>
      <c r="B7" s="10" t="s">
        <v>130</v>
      </c>
      <c r="C7" s="16">
        <v>135162</v>
      </c>
      <c r="D7" s="2"/>
    </row>
    <row r="8" spans="1:4" ht="20.25" customHeight="1">
      <c r="A8" s="2"/>
      <c r="B8" s="10" t="s">
        <v>131</v>
      </c>
      <c r="C8" s="16">
        <v>61080</v>
      </c>
      <c r="D8" s="2"/>
    </row>
    <row r="9" spans="1:4" ht="20.25" customHeight="1">
      <c r="A9" s="2"/>
      <c r="B9" s="10" t="s">
        <v>139</v>
      </c>
      <c r="C9" s="18">
        <v>9775</v>
      </c>
      <c r="D9" s="2"/>
    </row>
    <row r="10" spans="1:4" ht="20.25" customHeight="1">
      <c r="A10" s="2"/>
      <c r="B10" s="10" t="s">
        <v>132</v>
      </c>
      <c r="C10" s="16">
        <v>13940</v>
      </c>
      <c r="D10" s="2"/>
    </row>
    <row r="11" spans="1:4" ht="20.25" customHeight="1">
      <c r="A11" s="2"/>
      <c r="B11" s="10" t="s">
        <v>133</v>
      </c>
      <c r="C11" s="16">
        <v>2545</v>
      </c>
      <c r="D11" s="2"/>
    </row>
    <row r="12" spans="1:4" ht="20.25" customHeight="1">
      <c r="A12" s="2"/>
      <c r="B12" s="10" t="s">
        <v>134</v>
      </c>
      <c r="C12" s="16">
        <v>4960</v>
      </c>
      <c r="D12" s="2"/>
    </row>
    <row r="13" spans="1:4" ht="30" customHeight="1">
      <c r="A13" s="2"/>
      <c r="B13" s="11" t="s">
        <v>3</v>
      </c>
      <c r="C13" s="19">
        <f>SUBTOTAL(109,C5:C12)</f>
        <v>1957827</v>
      </c>
      <c r="D13" s="2"/>
    </row>
  </sheetData>
  <sheetProtection insertColumns="0" insertRows="0" deleteColumns="0" deleteRows="0" selectLockedCells="1" autoFilter="0"/>
  <dataConsolidate/>
  <mergeCells count="2">
    <mergeCell ref="B1:D1"/>
    <mergeCell ref="B2:D2"/>
  </mergeCells>
  <phoneticPr fontId="0" type="noConversion"/>
  <dataValidations count="4"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:C4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:C2"/>
    <dataValidation allowBlank="1" showInputMessage="1" showErrorMessage="1" prompt="يتم تحديث &quot;اسم الشركة&quot; تلقائياً في هذه الخلية" sqref="B1:C1"/>
    <dataValidation allowBlank="1" showInputMessage="1" showErrorMessage="1" prompt="أدخل &quot;المصروفات التشغيلية الشهرية&quot; في ورقة العمل هذه" sqref="A1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E36"/>
  <sheetViews>
    <sheetView showGridLines="0" rightToLeft="1" topLeftCell="A16" zoomScaleNormal="100" workbookViewId="0">
      <selection activeCell="C22" sqref="C22"/>
    </sheetView>
  </sheetViews>
  <sheetFormatPr defaultColWidth="8.875" defaultRowHeight="30" customHeight="1"/>
  <cols>
    <col min="1" max="1" width="4" style="1" customWidth="1"/>
    <col min="2" max="2" width="40" style="1" customWidth="1"/>
    <col min="3" max="3" width="18.875" style="1" customWidth="1"/>
    <col min="4" max="4" width="21.875" style="1" hidden="1" customWidth="1"/>
    <col min="5" max="5" width="4" style="1" customWidth="1"/>
    <col min="6" max="6" width="4" customWidth="1"/>
  </cols>
  <sheetData>
    <row r="1" spans="1:5" ht="24" customHeight="1">
      <c r="A1" s="2"/>
      <c r="B1" s="22" t="s">
        <v>135</v>
      </c>
      <c r="C1" s="22"/>
      <c r="D1" s="22"/>
      <c r="E1" s="22"/>
    </row>
    <row r="2" spans="1:5" ht="23.25" customHeight="1">
      <c r="A2" s="2"/>
      <c r="B2" s="23" t="s">
        <v>4</v>
      </c>
      <c r="C2" s="24"/>
      <c r="D2" s="24"/>
      <c r="E2" s="24"/>
    </row>
    <row r="3" spans="1:5" ht="15" customHeight="1">
      <c r="A3" s="2"/>
      <c r="B3" s="2"/>
      <c r="C3" s="2"/>
      <c r="D3" s="2"/>
      <c r="E3" s="2"/>
    </row>
    <row r="4" spans="1:5" ht="30" customHeight="1">
      <c r="A4" s="2"/>
      <c r="B4" s="8" t="s">
        <v>5</v>
      </c>
      <c r="C4" s="7" t="s">
        <v>94</v>
      </c>
      <c r="D4" s="4" t="s">
        <v>1</v>
      </c>
      <c r="E4" s="2"/>
    </row>
    <row r="5" spans="1:5" ht="19.5" customHeight="1">
      <c r="A5" s="2"/>
      <c r="B5" s="9" t="s">
        <v>6</v>
      </c>
      <c r="C5" s="14"/>
      <c r="D5" s="6">
        <f ca="1">'مصروفات الاسر'!$C5+(10^-6)*ROW('مصروفات الاسر'!$C5)</f>
        <v>4.9999999999999996E-6</v>
      </c>
      <c r="E5" s="2"/>
    </row>
    <row r="6" spans="1:5" ht="19.5" customHeight="1">
      <c r="A6" s="2"/>
      <c r="B6" s="10" t="s">
        <v>122</v>
      </c>
      <c r="C6" s="14">
        <v>1889000</v>
      </c>
      <c r="D6" s="6">
        <f ca="1">'مصروفات الاسر'!$C6+(10^-6)*ROW('مصروفات الاسر'!$C6)</f>
        <v>1889000.000006</v>
      </c>
      <c r="E6" s="2"/>
    </row>
    <row r="7" spans="1:5" ht="19.5" customHeight="1">
      <c r="A7" s="2"/>
      <c r="B7" s="10" t="s">
        <v>123</v>
      </c>
      <c r="C7" s="14">
        <v>404800</v>
      </c>
      <c r="D7" s="6">
        <f ca="1">'مصروفات الاسر'!$C7+(10^-6)*ROW('مصروفات الاسر'!$C7)</f>
        <v>404800.000007</v>
      </c>
      <c r="E7" s="2"/>
    </row>
    <row r="8" spans="1:5" ht="19.5" customHeight="1">
      <c r="A8" s="2"/>
      <c r="B8" s="10" t="s">
        <v>124</v>
      </c>
      <c r="C8" s="14">
        <v>150200</v>
      </c>
      <c r="D8" s="6">
        <f ca="1">'مصروفات الاسر'!$C8+(10^-6)*ROW('مصروفات الاسر'!$C8)</f>
        <v>150200.000008</v>
      </c>
      <c r="E8" s="2"/>
    </row>
    <row r="9" spans="1:5" ht="19.5" customHeight="1">
      <c r="A9" s="2"/>
      <c r="B9" s="10" t="s">
        <v>125</v>
      </c>
      <c r="C9" s="14">
        <v>8000</v>
      </c>
      <c r="D9" s="6">
        <f ca="1">'مصروفات الاسر'!$C9+(10^-6)*ROW('مصروفات الاسر'!$C9)</f>
        <v>8000.0000090000003</v>
      </c>
      <c r="E9" s="2"/>
    </row>
    <row r="10" spans="1:5" ht="19.5" customHeight="1">
      <c r="A10" s="2"/>
      <c r="B10" s="10" t="s">
        <v>126</v>
      </c>
      <c r="C10" s="14">
        <v>72485</v>
      </c>
      <c r="D10" s="6">
        <f ca="1">'مصروفات الاسر'!$C10+(10^-6)*ROW('مصروفات الاسر'!$C10)</f>
        <v>72485.000010000003</v>
      </c>
      <c r="E10" s="2"/>
    </row>
    <row r="11" spans="1:5" ht="19.5" customHeight="1">
      <c r="A11" s="2"/>
      <c r="B11" s="10" t="s">
        <v>69</v>
      </c>
      <c r="C11" s="14">
        <f>932500-30000</f>
        <v>902500</v>
      </c>
      <c r="D11" s="6">
        <f ca="1">'مصروفات الاسر'!$C11+(10^-6)*ROW('مصروفات الاسر'!$C11)</f>
        <v>902500.00001099997</v>
      </c>
      <c r="E11" s="2"/>
    </row>
    <row r="12" spans="1:5" ht="19.5" customHeight="1">
      <c r="A12" s="2"/>
      <c r="B12" s="10" t="s">
        <v>70</v>
      </c>
      <c r="C12" s="14">
        <v>8000</v>
      </c>
      <c r="D12" s="6">
        <f ca="1">'مصروفات الاسر'!$C12+(10^-6)*ROW('مصروفات الاسر'!$C12)</f>
        <v>8000.0000120000004</v>
      </c>
      <c r="E12" s="2"/>
    </row>
    <row r="13" spans="1:5" ht="19.5" customHeight="1">
      <c r="A13" s="2"/>
      <c r="B13" s="10" t="s">
        <v>71</v>
      </c>
      <c r="C13" s="14">
        <v>12000</v>
      </c>
      <c r="D13" s="6">
        <f ca="1">'مصروفات الاسر'!$C13+(10^-6)*ROW('مصروفات الاسر'!$C13)</f>
        <v>12000.000013000001</v>
      </c>
      <c r="E13" s="2"/>
    </row>
    <row r="14" spans="1:5" ht="19.5" customHeight="1">
      <c r="A14" s="2"/>
      <c r="B14" s="10" t="s">
        <v>119</v>
      </c>
      <c r="C14" s="14">
        <v>600</v>
      </c>
      <c r="D14" s="6">
        <f ca="1">'مصروفات الاسر'!$C14+(10^-6)*ROW('مصروفات الاسر'!$C14)</f>
        <v>600.00001399999996</v>
      </c>
      <c r="E14" s="2"/>
    </row>
    <row r="15" spans="1:5" ht="19.5" customHeight="1">
      <c r="A15" s="2"/>
      <c r="B15" s="10" t="s">
        <v>95</v>
      </c>
      <c r="C15" s="14">
        <v>233291</v>
      </c>
      <c r="D15" s="6">
        <f ca="1">'مصروفات الاسر'!$C15+(10^-6)*ROW('مصروفات الاسر'!$C15)</f>
        <v>233291.000015</v>
      </c>
      <c r="E15" s="2"/>
    </row>
    <row r="16" spans="1:5" ht="19.5" customHeight="1">
      <c r="A16" s="2"/>
      <c r="B16" s="10" t="s">
        <v>72</v>
      </c>
      <c r="C16" s="14">
        <v>10000</v>
      </c>
      <c r="D16" s="6">
        <f ca="1">'مصروفات الاسر'!$C16+(10^-6)*ROW('مصروفات الاسر'!$C16)</f>
        <v>10000.000016</v>
      </c>
      <c r="E16" s="2"/>
    </row>
    <row r="17" spans="1:5" ht="19.5" customHeight="1">
      <c r="A17" s="2"/>
      <c r="B17" s="10" t="s">
        <v>73</v>
      </c>
      <c r="C17" s="14">
        <f>124702-37000</f>
        <v>87702</v>
      </c>
      <c r="D17" s="6">
        <f ca="1">'مصروفات الاسر'!$C17+(10^-6)*ROW('مصروفات الاسر'!$C17)</f>
        <v>87702.000016999998</v>
      </c>
      <c r="E17" s="2"/>
    </row>
    <row r="18" spans="1:5" ht="20.25" customHeight="1">
      <c r="A18" s="2"/>
      <c r="B18" s="10" t="s">
        <v>74</v>
      </c>
      <c r="C18" s="14">
        <v>4547</v>
      </c>
      <c r="D18" s="6">
        <f ca="1">'مصروفات الاسر'!$C18+(10^-6)*ROW('مصروفات الاسر'!$C18)</f>
        <v>4547.0000179999997</v>
      </c>
      <c r="E18" s="2"/>
    </row>
    <row r="19" spans="1:5" ht="20.25" customHeight="1">
      <c r="A19" s="2"/>
      <c r="B19" s="10" t="s">
        <v>75</v>
      </c>
      <c r="C19" s="14">
        <v>11600</v>
      </c>
      <c r="D19" s="6">
        <f ca="1">'مصروفات الاسر'!$C19+(10^-6)*ROW('مصروفات الاسر'!$C19)</f>
        <v>11600.000018999999</v>
      </c>
      <c r="E19" s="2"/>
    </row>
    <row r="20" spans="1:5" ht="20.25" customHeight="1">
      <c r="A20" s="2"/>
      <c r="B20" s="10" t="s">
        <v>121</v>
      </c>
      <c r="C20" s="14">
        <v>50000</v>
      </c>
      <c r="D20" s="6">
        <f ca="1">'مصروفات الاسر'!$C20+(10^-6)*ROW('مصروفات الاسر'!$C20)</f>
        <v>50000.000019999999</v>
      </c>
      <c r="E20" s="2"/>
    </row>
    <row r="21" spans="1:5" ht="29.25" customHeight="1">
      <c r="A21" s="2"/>
      <c r="B21" s="10" t="s">
        <v>138</v>
      </c>
      <c r="C21" s="14">
        <v>26250</v>
      </c>
      <c r="D21" s="6">
        <f ca="1">'مصروفات الاسر'!$C21+(10^-6)*ROW('مصروفات الاسر'!$C21)</f>
        <v>26250.000021</v>
      </c>
      <c r="E21" s="2"/>
    </row>
    <row r="22" spans="1:5" ht="19.5" customHeight="1">
      <c r="A22" s="2"/>
      <c r="B22" s="9" t="s">
        <v>8</v>
      </c>
      <c r="C22" s="14"/>
      <c r="D22" s="6">
        <f ca="1">'مصروفات الاسر'!$C22+(10^-6)*ROW('مصروفات الاسر'!$C22)</f>
        <v>2.1999999999999999E-5</v>
      </c>
      <c r="E22" s="2"/>
    </row>
    <row r="23" spans="1:5" ht="19.5" customHeight="1">
      <c r="A23" s="2"/>
      <c r="B23" s="10" t="s">
        <v>76</v>
      </c>
      <c r="C23" s="14">
        <v>89122</v>
      </c>
      <c r="D23" s="6">
        <f ca="1">'مصروفات الاسر'!$C23+(10^-6)*ROW('مصروفات الاسر'!$C23)</f>
        <v>89122.000023000001</v>
      </c>
      <c r="E23" s="2"/>
    </row>
    <row r="24" spans="1:5" ht="30.75" customHeight="1">
      <c r="A24" s="2"/>
      <c r="B24" s="10" t="s">
        <v>77</v>
      </c>
      <c r="C24" s="14">
        <f>588+649</f>
        <v>1237</v>
      </c>
      <c r="D24" s="6">
        <f ca="1">'مصروفات الاسر'!$C24+(10^-6)*ROW('مصروفات الاسر'!$C24)</f>
        <v>1237.0000239999999</v>
      </c>
      <c r="E24" s="2"/>
    </row>
    <row r="25" spans="1:5" ht="30.75" customHeight="1">
      <c r="A25" s="2"/>
      <c r="B25" s="10" t="s">
        <v>78</v>
      </c>
      <c r="C25" s="14">
        <v>34651</v>
      </c>
      <c r="D25" s="6">
        <f ca="1">'مصروفات الاسر'!$C25+(10^-6)*ROW('مصروفات الاسر'!$C25)</f>
        <v>34651.000025000001</v>
      </c>
      <c r="E25" s="2"/>
    </row>
    <row r="26" spans="1:5" ht="25.5" customHeight="1">
      <c r="A26" s="2"/>
      <c r="B26" s="10" t="s">
        <v>28</v>
      </c>
      <c r="C26" s="14">
        <v>244957</v>
      </c>
      <c r="D26" s="6">
        <f ca="1">'مصروفات الاسر'!$C26+(10^-6)*ROW('مصروفات الاسر'!$C26)</f>
        <v>244957.00002599999</v>
      </c>
      <c r="E26" s="2"/>
    </row>
    <row r="27" spans="1:5" ht="20.25" customHeight="1">
      <c r="A27" s="2"/>
      <c r="B27" s="10" t="s">
        <v>15</v>
      </c>
      <c r="C27" s="14">
        <v>71275</v>
      </c>
      <c r="D27" s="6">
        <f ca="1">'مصروفات الاسر'!$C27+(10^-6)*ROW('مصروفات الاسر'!$C27)</f>
        <v>71275.000027000002</v>
      </c>
      <c r="E27" s="2"/>
    </row>
    <row r="28" spans="1:5" ht="20.25" customHeight="1">
      <c r="A28" s="2"/>
      <c r="B28" s="10" t="s">
        <v>18</v>
      </c>
      <c r="C28" s="14">
        <v>56368</v>
      </c>
      <c r="D28" s="6">
        <f ca="1">'مصروفات الاسر'!$C28+(10^-6)*ROW('مصروفات الاسر'!$C28)</f>
        <v>56368.000028000002</v>
      </c>
      <c r="E28" s="2"/>
    </row>
    <row r="29" spans="1:5" ht="20.25" customHeight="1">
      <c r="A29" s="2"/>
      <c r="B29" s="10" t="s">
        <v>20</v>
      </c>
      <c r="C29" s="14">
        <v>132782.39999999999</v>
      </c>
      <c r="D29" s="6">
        <f ca="1">'مصروفات الاسر'!$C29+(10^-6)*ROW('مصروفات الاسر'!$C29)</f>
        <v>132782.40002899998</v>
      </c>
      <c r="E29" s="2"/>
    </row>
    <row r="30" spans="1:5" ht="20.25" customHeight="1">
      <c r="A30" s="2"/>
      <c r="B30" s="10" t="s">
        <v>79</v>
      </c>
      <c r="C30" s="14">
        <v>15000</v>
      </c>
      <c r="D30" s="6">
        <f ca="1">'مصروفات الاسر'!$C30+(10^-6)*ROW('مصروفات الاسر'!$C30)</f>
        <v>15000.000029999999</v>
      </c>
      <c r="E30" s="2"/>
    </row>
    <row r="31" spans="1:5" ht="20.25" customHeight="1">
      <c r="A31" s="2"/>
      <c r="B31" s="10" t="s">
        <v>120</v>
      </c>
      <c r="C31" s="14">
        <v>16500</v>
      </c>
      <c r="D31" s="6">
        <f ca="1">'مصروفات الاسر'!$C31+(10^-6)*ROW('مصروفات الاسر'!$C31)</f>
        <v>16500.000031</v>
      </c>
      <c r="E31" s="2"/>
    </row>
    <row r="32" spans="1:5" ht="19.5" customHeight="1">
      <c r="A32" s="2"/>
      <c r="B32" s="9" t="s">
        <v>9</v>
      </c>
      <c r="C32" s="14"/>
      <c r="D32" s="6">
        <f ca="1">'مصروفات الاسر'!$C32+(10^-6)*ROW('مصروفات الاسر'!$C32)</f>
        <v>3.1999999999999999E-5</v>
      </c>
      <c r="E32" s="2"/>
    </row>
    <row r="33" spans="1:5" ht="19.5" customHeight="1">
      <c r="A33" s="2"/>
      <c r="B33" s="10" t="s">
        <v>80</v>
      </c>
      <c r="C33" s="14">
        <v>417029</v>
      </c>
      <c r="D33" s="6">
        <f ca="1">'مصروفات الاسر'!$C33+(10^-6)*ROW('مصروفات الاسر'!$C33)</f>
        <v>417029.00003300002</v>
      </c>
      <c r="E33" s="2"/>
    </row>
    <row r="34" spans="1:5" ht="19.5" customHeight="1">
      <c r="A34" s="2"/>
      <c r="B34" s="10" t="s">
        <v>81</v>
      </c>
      <c r="C34" s="14">
        <v>16830</v>
      </c>
      <c r="D34" s="6">
        <f ca="1">'مصروفات الاسر'!$C34+(10^-6)*ROW('مصروفات الاسر'!$C34)</f>
        <v>16830.000034000001</v>
      </c>
      <c r="E34" s="2"/>
    </row>
    <row r="35" spans="1:5" ht="19.5" customHeight="1">
      <c r="A35" s="2"/>
      <c r="B35" s="10" t="s">
        <v>137</v>
      </c>
      <c r="C35" s="14">
        <v>39953</v>
      </c>
      <c r="D35" s="6">
        <f ca="1">'مصروفات الاسر'!$C35+(10^-6)*ROW('مصروفات الاسر'!$C35)</f>
        <v>39953.000034999997</v>
      </c>
      <c r="E35" s="2"/>
    </row>
    <row r="36" spans="1:5" ht="30" customHeight="1">
      <c r="A36" s="2"/>
      <c r="B36" s="11" t="s">
        <v>7</v>
      </c>
      <c r="C36" s="15">
        <f>SUBTOTAL(109,C5:C35)</f>
        <v>5006679.4000000004</v>
      </c>
      <c r="D36" s="12"/>
      <c r="E36" s="2"/>
    </row>
  </sheetData>
  <sheetProtection insertColumns="0" insertRows="0" deleteColumns="0" deleteRows="0" selectLockedCells="1" autoFilter="0"/>
  <dataConsolidate/>
  <mergeCells count="2">
    <mergeCell ref="B1:E1"/>
    <mergeCell ref="B2:E2"/>
  </mergeCells>
  <phoneticPr fontId="0" type="noConversion"/>
  <dataValidations count="5">
    <dataValidation allowBlank="1" showInputMessage="1" showErrorMessage="1" prompt="أدخل المبلغ &quot;الفعلي&quot; في هذا العمود أسفل هذا العنوان" sqref="C4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"/>
    <dataValidation allowBlank="1" showInputMessage="1" showErrorMessage="1" prompt="يتم تحديث &quot;اسم الشركة&quot; تلقائياً في هذه الخلية" sqref="B1"/>
    <dataValidation allowBlank="1" showInputMessage="1" showErrorMessage="1" prompt="أدخل &quot;المصروفات التشغيلية الشهرية&quot; في ورقة العمل هذه" sqref="A1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E58"/>
  <sheetViews>
    <sheetView showGridLines="0" rightToLeft="1" topLeftCell="A42" zoomScaleNormal="100" workbookViewId="0">
      <selection activeCell="C59" sqref="C59"/>
    </sheetView>
  </sheetViews>
  <sheetFormatPr defaultColWidth="8.875" defaultRowHeight="30" customHeight="1"/>
  <cols>
    <col min="1" max="1" width="4" style="1" customWidth="1"/>
    <col min="2" max="2" width="41.375" style="1" customWidth="1"/>
    <col min="3" max="3" width="18.875" style="1" customWidth="1"/>
    <col min="4" max="4" width="21.875" style="1" hidden="1" customWidth="1"/>
    <col min="5" max="5" width="4" style="1" customWidth="1"/>
    <col min="6" max="6" width="4" customWidth="1"/>
  </cols>
  <sheetData>
    <row r="1" spans="1:5" ht="22.5" customHeight="1">
      <c r="A1" s="2"/>
      <c r="B1" s="22" t="s">
        <v>135</v>
      </c>
      <c r="C1" s="22"/>
      <c r="D1" s="22"/>
      <c r="E1" s="22"/>
    </row>
    <row r="2" spans="1:5" ht="26.25" customHeight="1">
      <c r="A2" s="2"/>
      <c r="B2" s="23" t="s">
        <v>38</v>
      </c>
      <c r="C2" s="24"/>
      <c r="D2" s="24"/>
      <c r="E2" s="24"/>
    </row>
    <row r="3" spans="1:5" ht="15" customHeight="1">
      <c r="A3" s="2"/>
      <c r="B3" s="2"/>
      <c r="C3" s="2"/>
      <c r="D3" s="2"/>
      <c r="E3" s="2"/>
    </row>
    <row r="4" spans="1:5" ht="30" customHeight="1">
      <c r="A4" s="2"/>
      <c r="B4" s="4" t="s">
        <v>10</v>
      </c>
      <c r="C4" s="5" t="s">
        <v>0</v>
      </c>
      <c r="D4" s="4" t="s">
        <v>1</v>
      </c>
      <c r="E4" s="2"/>
    </row>
    <row r="5" spans="1:5" ht="19.5" customHeight="1">
      <c r="A5" s="2"/>
      <c r="B5" s="9" t="s">
        <v>11</v>
      </c>
      <c r="C5" s="14"/>
      <c r="D5" s="6">
        <f ca="1">'الايرادات التبرعات'!$C5+(10^-6)*ROW('الايرادات التبرعات'!$C5)</f>
        <v>4.9999999999999996E-6</v>
      </c>
      <c r="E5" s="2"/>
    </row>
    <row r="6" spans="1:5" ht="19.5" customHeight="1">
      <c r="A6" s="2"/>
      <c r="B6" s="13" t="s">
        <v>16</v>
      </c>
      <c r="C6" s="14">
        <f>1037300.52</f>
        <v>1037300.52</v>
      </c>
      <c r="D6" s="6">
        <f ca="1">'الايرادات التبرعات'!$C6+(10^-6)*ROW('الايرادات التبرعات'!$C6)</f>
        <v>1037300.5200060001</v>
      </c>
      <c r="E6" s="2"/>
    </row>
    <row r="7" spans="1:5" ht="19.5" customHeight="1">
      <c r="A7" s="2"/>
      <c r="B7" s="13" t="s">
        <v>15</v>
      </c>
      <c r="C7" s="14">
        <v>73843.360000000001</v>
      </c>
      <c r="D7" s="6">
        <f ca="1">'الايرادات التبرعات'!$C7+(10^-6)*ROW('الايرادات التبرعات'!$C7)</f>
        <v>73843.360006999996</v>
      </c>
      <c r="E7" s="2"/>
    </row>
    <row r="8" spans="1:5" ht="19.5" customHeight="1">
      <c r="A8" s="2"/>
      <c r="B8" s="13" t="s">
        <v>19</v>
      </c>
      <c r="C8" s="14">
        <f>58775.3-4320</f>
        <v>54455.3</v>
      </c>
      <c r="D8" s="6">
        <f ca="1">'الايرادات التبرعات'!$C8+(10^-6)*ROW('الايرادات التبرعات'!$C8)</f>
        <v>54455.300008000006</v>
      </c>
      <c r="E8" s="2"/>
    </row>
    <row r="9" spans="1:5" ht="19.5" customHeight="1">
      <c r="A9" s="2"/>
      <c r="B9" s="13" t="s">
        <v>20</v>
      </c>
      <c r="C9" s="14">
        <v>60000</v>
      </c>
      <c r="D9" s="6">
        <f ca="1">'الايرادات التبرعات'!$C9+(10^-6)*ROW('الايرادات التبرعات'!$C9)</f>
        <v>60000.000009000003</v>
      </c>
      <c r="E9" s="2"/>
    </row>
    <row r="10" spans="1:5" ht="19.5" customHeight="1">
      <c r="A10" s="2"/>
      <c r="B10" s="13" t="s">
        <v>17</v>
      </c>
      <c r="C10" s="14">
        <v>47462.87</v>
      </c>
      <c r="D10" s="6">
        <f ca="1">'الايرادات التبرعات'!$C10+(10^-6)*ROW('الايرادات التبرعات'!$C10)</f>
        <v>47462.870010000006</v>
      </c>
      <c r="E10" s="2"/>
    </row>
    <row r="11" spans="1:5" ht="19.5" customHeight="1">
      <c r="A11" s="2"/>
      <c r="B11" s="13" t="s">
        <v>21</v>
      </c>
      <c r="C11" s="14">
        <v>50900</v>
      </c>
      <c r="D11" s="6">
        <f ca="1">'الايرادات التبرعات'!$C11+(10^-6)*ROW('الايرادات التبرعات'!$C11)</f>
        <v>50900.000010999996</v>
      </c>
      <c r="E11" s="2"/>
    </row>
    <row r="12" spans="1:5" ht="19.5" customHeight="1">
      <c r="A12" s="2"/>
      <c r="B12" s="13" t="s">
        <v>22</v>
      </c>
      <c r="C12" s="14">
        <v>972000</v>
      </c>
      <c r="D12" s="6">
        <f ca="1">'الايرادات التبرعات'!$C12+(10^-6)*ROW('الايرادات التبرعات'!$C12)</f>
        <v>972000.00001199997</v>
      </c>
      <c r="E12" s="2"/>
    </row>
    <row r="13" spans="1:5" ht="19.5" customHeight="1">
      <c r="A13" s="2"/>
      <c r="B13" s="13" t="s">
        <v>23</v>
      </c>
      <c r="C13" s="14">
        <v>6000</v>
      </c>
      <c r="D13" s="6">
        <f ca="1">'الايرادات التبرعات'!$C13+(10^-6)*ROW('الايرادات التبرعات'!$C13)</f>
        <v>6000.0000129999999</v>
      </c>
      <c r="E13" s="2"/>
    </row>
    <row r="14" spans="1:5" ht="19.5" customHeight="1">
      <c r="A14" s="2"/>
      <c r="B14" s="13" t="s">
        <v>107</v>
      </c>
      <c r="C14" s="14">
        <v>285000</v>
      </c>
      <c r="D14" s="6">
        <f ca="1">'الايرادات التبرعات'!$C14+(10^-6)*ROW('الايرادات التبرعات'!$C14)</f>
        <v>285000.00001399999</v>
      </c>
      <c r="E14" s="2"/>
    </row>
    <row r="15" spans="1:5" ht="19.5" customHeight="1">
      <c r="A15" s="2"/>
      <c r="B15" s="13" t="s">
        <v>24</v>
      </c>
      <c r="C15" s="14">
        <v>250000</v>
      </c>
      <c r="D15" s="6">
        <f ca="1">'الايرادات التبرعات'!$C15+(10^-6)*ROW('الايرادات التبرعات'!$C15)</f>
        <v>250000.000015</v>
      </c>
      <c r="E15" s="2"/>
    </row>
    <row r="16" spans="1:5" ht="19.5" customHeight="1">
      <c r="A16" s="2"/>
      <c r="B16" s="13" t="s">
        <v>25</v>
      </c>
      <c r="C16" s="14">
        <v>10000</v>
      </c>
      <c r="D16" s="6">
        <f ca="1">'الايرادات التبرعات'!$C16+(10^-6)*ROW('الايرادات التبرعات'!$C16)</f>
        <v>10000.000016</v>
      </c>
      <c r="E16" s="2"/>
    </row>
    <row r="17" spans="1:5" ht="19.5" customHeight="1">
      <c r="A17" s="2"/>
      <c r="B17" s="13" t="s">
        <v>26</v>
      </c>
      <c r="C17" s="14">
        <v>50000</v>
      </c>
      <c r="D17" s="6">
        <f ca="1">'الايرادات التبرعات'!$C17+(10^-6)*ROW('الايرادات التبرعات'!$C17)</f>
        <v>50000.000016999998</v>
      </c>
      <c r="E17" s="2"/>
    </row>
    <row r="18" spans="1:5" ht="19.5" customHeight="1">
      <c r="A18" s="2"/>
      <c r="B18" s="13" t="s">
        <v>27</v>
      </c>
      <c r="C18" s="14">
        <v>37480</v>
      </c>
      <c r="D18" s="6">
        <f ca="1">'الايرادات التبرعات'!$C18+(10^-6)*ROW('الايرادات التبرعات'!$C18)</f>
        <v>37480.000017999999</v>
      </c>
      <c r="E18" s="2"/>
    </row>
    <row r="19" spans="1:5" ht="19.5" customHeight="1">
      <c r="A19" s="2"/>
      <c r="B19" s="13" t="s">
        <v>104</v>
      </c>
      <c r="C19" s="14">
        <v>124765</v>
      </c>
      <c r="D19" s="6">
        <f ca="1">'الايرادات التبرعات'!$C19+(10^-6)*ROW('الايرادات التبرعات'!$C19)</f>
        <v>124765.000019</v>
      </c>
      <c r="E19" s="2"/>
    </row>
    <row r="20" spans="1:5" ht="19.5" customHeight="1">
      <c r="A20" s="2"/>
      <c r="B20" s="9" t="s">
        <v>12</v>
      </c>
      <c r="C20" s="14"/>
      <c r="D20" s="6">
        <f ca="1">'الايرادات التبرعات'!$C20+(10^-6)*ROW('الايرادات التبرعات'!$C20)</f>
        <v>1.9999999999999998E-5</v>
      </c>
      <c r="E20" s="2"/>
    </row>
    <row r="21" spans="1:5" ht="19.5" customHeight="1">
      <c r="A21" s="2"/>
      <c r="B21" s="13" t="s">
        <v>28</v>
      </c>
      <c r="C21" s="14">
        <v>168507</v>
      </c>
      <c r="D21" s="6">
        <f ca="1">'الايرادات التبرعات'!$C21+(10^-6)*ROW('الايرادات التبرعات'!$C21)</f>
        <v>168507.00002100001</v>
      </c>
      <c r="E21" s="2"/>
    </row>
    <row r="22" spans="1:5" ht="19.5" customHeight="1">
      <c r="A22" s="2"/>
      <c r="B22" s="13" t="s">
        <v>29</v>
      </c>
      <c r="C22" s="14">
        <v>15000</v>
      </c>
      <c r="D22" s="6">
        <f ca="1">'الايرادات التبرعات'!$C22+(10^-6)*ROW('الايرادات التبرعات'!$C22)</f>
        <v>15000.000022</v>
      </c>
      <c r="E22" s="2"/>
    </row>
    <row r="23" spans="1:5" ht="19.5" customHeight="1">
      <c r="A23" s="2"/>
      <c r="B23" s="13" t="s">
        <v>30</v>
      </c>
      <c r="C23" s="14">
        <v>5280</v>
      </c>
      <c r="D23" s="6">
        <f ca="1">'الايرادات التبرعات'!$C23+(10^-6)*ROW('الايرادات التبرعات'!$C23)</f>
        <v>5280.0000229999996</v>
      </c>
      <c r="E23" s="2"/>
    </row>
    <row r="24" spans="1:5" ht="19.5" customHeight="1">
      <c r="A24" s="2"/>
      <c r="B24" s="13" t="s">
        <v>31</v>
      </c>
      <c r="C24" s="14">
        <v>29485</v>
      </c>
      <c r="D24" s="6">
        <f ca="1">'الايرادات التبرعات'!$C24+(10^-6)*ROW('الايرادات التبرعات'!$C24)</f>
        <v>29485.000024000001</v>
      </c>
      <c r="E24" s="2"/>
    </row>
    <row r="25" spans="1:5" ht="19.5" customHeight="1">
      <c r="A25" s="2"/>
      <c r="B25" s="13" t="s">
        <v>97</v>
      </c>
      <c r="C25" s="14">
        <v>420078</v>
      </c>
      <c r="D25" s="6">
        <f ca="1">'الايرادات التبرعات'!$C25+(10^-6)*ROW('الايرادات التبرعات'!$C25)</f>
        <v>420078.00002500002</v>
      </c>
      <c r="E25" s="2"/>
    </row>
    <row r="26" spans="1:5" ht="19.5" customHeight="1">
      <c r="A26" s="2"/>
      <c r="B26" s="9" t="s">
        <v>13</v>
      </c>
      <c r="C26" s="14"/>
      <c r="D26" s="6">
        <f ca="1">'الايرادات التبرعات'!$C26+(10^-6)*ROW('الايرادات التبرعات'!$C26)</f>
        <v>2.5999999999999998E-5</v>
      </c>
      <c r="E26" s="2"/>
    </row>
    <row r="27" spans="1:5" ht="19.5" customHeight="1">
      <c r="A27" s="2"/>
      <c r="B27" s="13" t="s">
        <v>32</v>
      </c>
      <c r="C27" s="14">
        <v>521813.72</v>
      </c>
      <c r="D27" s="6">
        <f ca="1">'الايرادات التبرعات'!$C27+(10^-6)*ROW('الايرادات التبرعات'!$C27)</f>
        <v>521813.72002699994</v>
      </c>
      <c r="E27" s="2"/>
    </row>
    <row r="28" spans="1:5" ht="19.5" customHeight="1">
      <c r="A28" s="2"/>
      <c r="B28" s="13" t="s">
        <v>33</v>
      </c>
      <c r="C28" s="14">
        <v>2100</v>
      </c>
      <c r="D28" s="6">
        <f ca="1">'الايرادات التبرعات'!$C28+(10^-6)*ROW('الايرادات التبرعات'!$C28)</f>
        <v>2100.0000279999999</v>
      </c>
      <c r="E28" s="2"/>
    </row>
    <row r="29" spans="1:5" ht="19.5" customHeight="1">
      <c r="A29" s="2"/>
      <c r="B29" s="13" t="s">
        <v>34</v>
      </c>
      <c r="C29" s="14">
        <v>494000</v>
      </c>
      <c r="D29" s="6">
        <f ca="1">'الايرادات التبرعات'!$C29+(10^-6)*ROW('الايرادات التبرعات'!$C29)</f>
        <v>494000.00002899999</v>
      </c>
      <c r="E29" s="2"/>
    </row>
    <row r="30" spans="1:5" ht="19.5" customHeight="1">
      <c r="A30" s="2"/>
      <c r="B30" s="13" t="s">
        <v>35</v>
      </c>
      <c r="C30" s="14">
        <v>2924.5</v>
      </c>
      <c r="D30" s="6">
        <f ca="1">'الايرادات التبرعات'!$C30+(10^-6)*ROW('الايرادات التبرعات'!$C30)</f>
        <v>2924.5000300000002</v>
      </c>
      <c r="E30" s="2"/>
    </row>
    <row r="31" spans="1:5" ht="19.5" customHeight="1">
      <c r="A31" s="2"/>
      <c r="B31" s="13" t="s">
        <v>36</v>
      </c>
      <c r="C31" s="14">
        <v>24589</v>
      </c>
      <c r="D31" s="6">
        <f ca="1">'الايرادات التبرعات'!$C31+(10^-6)*ROW('الايرادات التبرعات'!$C31)</f>
        <v>24589.000031</v>
      </c>
      <c r="E31" s="2"/>
    </row>
    <row r="32" spans="1:5" ht="19.5" customHeight="1">
      <c r="A32" s="2"/>
      <c r="B32" s="13" t="s">
        <v>37</v>
      </c>
      <c r="C32" s="14">
        <v>340900</v>
      </c>
      <c r="D32" s="6">
        <f ca="1">'الايرادات التبرعات'!$C32+(10^-6)*ROW('الايرادات التبرعات'!$C32)</f>
        <v>340900.00003200001</v>
      </c>
      <c r="E32" s="2"/>
    </row>
    <row r="33" spans="1:5" ht="19.5" customHeight="1">
      <c r="A33" s="2"/>
      <c r="B33" s="13" t="s">
        <v>105</v>
      </c>
      <c r="C33" s="14">
        <v>278000</v>
      </c>
      <c r="D33" s="6">
        <f ca="1">'الايرادات التبرعات'!$C33+(10^-6)*ROW('الايرادات التبرعات'!$C33)</f>
        <v>278000.00003300002</v>
      </c>
      <c r="E33" s="2"/>
    </row>
    <row r="34" spans="1:5" ht="19.5" customHeight="1">
      <c r="A34" s="2"/>
      <c r="B34" s="13" t="s">
        <v>106</v>
      </c>
      <c r="C34" s="14">
        <v>298620</v>
      </c>
      <c r="D34" s="6">
        <f ca="1">'الايرادات التبرعات'!$C34+(10^-6)*ROW('الايرادات التبرعات'!$C34)</f>
        <v>298620.00003400003</v>
      </c>
      <c r="E34" s="2"/>
    </row>
    <row r="35" spans="1:5" ht="19.5" customHeight="1">
      <c r="A35" s="2"/>
      <c r="B35" s="9" t="s">
        <v>96</v>
      </c>
      <c r="C35" s="14"/>
      <c r="D35" s="6">
        <f ca="1">'الايرادات التبرعات'!$C35+(10^-6)*ROW('الايرادات التبرعات'!$C35)</f>
        <v>3.4999999999999997E-5</v>
      </c>
      <c r="E35" s="2"/>
    </row>
    <row r="36" spans="1:5" ht="19.5" customHeight="1">
      <c r="A36" s="2"/>
      <c r="B36" s="3" t="s">
        <v>98</v>
      </c>
      <c r="C36" s="14">
        <v>132167</v>
      </c>
      <c r="D36" s="6">
        <f ca="1">'الايرادات التبرعات'!$C36+(10^-6)*ROW('الايرادات التبرعات'!$C36)</f>
        <v>132167.00003600001</v>
      </c>
      <c r="E36" s="2"/>
    </row>
    <row r="37" spans="1:5" ht="19.5" customHeight="1">
      <c r="A37" s="2"/>
      <c r="B37" s="3" t="s">
        <v>39</v>
      </c>
      <c r="C37" s="14">
        <v>81111</v>
      </c>
      <c r="D37" s="6">
        <f ca="1">'الايرادات التبرعات'!$C37+(10^-6)*ROW('الايرادات التبرعات'!$C37)</f>
        <v>81111.000037000005</v>
      </c>
      <c r="E37" s="2"/>
    </row>
    <row r="38" spans="1:5" ht="19.5" customHeight="1">
      <c r="A38" s="2"/>
      <c r="B38" s="3" t="s">
        <v>40</v>
      </c>
      <c r="C38" s="14">
        <v>83945</v>
      </c>
      <c r="D38" s="6">
        <f ca="1">'الايرادات التبرعات'!$C38+(10^-6)*ROW('الايرادات التبرعات'!$C38)</f>
        <v>83945.000037999998</v>
      </c>
      <c r="E38" s="2"/>
    </row>
    <row r="39" spans="1:5" ht="19.5" customHeight="1">
      <c r="A39" s="2"/>
      <c r="B39" s="3" t="s">
        <v>41</v>
      </c>
      <c r="C39" s="14">
        <v>81278</v>
      </c>
      <c r="D39" s="6">
        <f ca="1">'الايرادات التبرعات'!$C39+(10^-6)*ROW('الايرادات التبرعات'!$C39)</f>
        <v>81278.000039000006</v>
      </c>
      <c r="E39" s="2"/>
    </row>
    <row r="40" spans="1:5" ht="19.5" customHeight="1">
      <c r="A40" s="2"/>
      <c r="B40" s="3" t="s">
        <v>42</v>
      </c>
      <c r="C40" s="14">
        <v>201389</v>
      </c>
      <c r="D40" s="6">
        <f ca="1">'الايرادات التبرعات'!$C40+(10^-6)*ROW('الايرادات التبرعات'!$C40)</f>
        <v>201389.00004000001</v>
      </c>
      <c r="E40" s="2"/>
    </row>
    <row r="41" spans="1:5" ht="19.5" customHeight="1">
      <c r="A41" s="2"/>
      <c r="B41" s="3" t="s">
        <v>43</v>
      </c>
      <c r="C41" s="14">
        <v>100000</v>
      </c>
      <c r="D41" s="6">
        <f ca="1">'الايرادات التبرعات'!$C41+(10^-6)*ROW('الايرادات التبرعات'!$C41)</f>
        <v>100000.00004100001</v>
      </c>
      <c r="E41" s="2"/>
    </row>
    <row r="42" spans="1:5" ht="19.5" customHeight="1">
      <c r="A42" s="2"/>
      <c r="B42" s="3" t="s">
        <v>44</v>
      </c>
      <c r="C42" s="14">
        <v>3888</v>
      </c>
      <c r="D42" s="6">
        <f ca="1">'الايرادات التبرعات'!$C42+(10^-6)*ROW('الايرادات التبرعات'!$C42)</f>
        <v>3888.0000420000001</v>
      </c>
      <c r="E42" s="2"/>
    </row>
    <row r="43" spans="1:5" ht="19.5" customHeight="1">
      <c r="A43" s="2"/>
      <c r="B43" s="3" t="s">
        <v>45</v>
      </c>
      <c r="C43" s="14">
        <v>141833</v>
      </c>
      <c r="D43" s="6">
        <f ca="1">'الايرادات التبرعات'!$C43+(10^-6)*ROW('الايرادات التبرعات'!$C43)</f>
        <v>141833.00004300001</v>
      </c>
      <c r="E43" s="2"/>
    </row>
    <row r="44" spans="1:5" ht="19.5" customHeight="1">
      <c r="A44" s="2"/>
      <c r="B44" s="3" t="s">
        <v>99</v>
      </c>
      <c r="C44" s="14">
        <f>31900+32000+10100+11883+11110+2241+69333</f>
        <v>168567</v>
      </c>
      <c r="D44" s="6">
        <f ca="1">'الايرادات التبرعات'!$C44+(10^-6)*ROW('الايرادات التبرعات'!$C44)</f>
        <v>168567.00004399999</v>
      </c>
      <c r="E44" s="2"/>
    </row>
    <row r="45" spans="1:5" ht="19.5" customHeight="1">
      <c r="A45" s="2"/>
      <c r="B45" s="3" t="s">
        <v>46</v>
      </c>
      <c r="C45" s="14">
        <v>2379167</v>
      </c>
      <c r="D45" s="6">
        <f ca="1">'الايرادات التبرعات'!$C45+(10^-6)*ROW('الايرادات التبرعات'!$C45)</f>
        <v>2379167.0000450001</v>
      </c>
      <c r="E45" s="2"/>
    </row>
    <row r="46" spans="1:5" ht="19.5" customHeight="1">
      <c r="A46" s="2"/>
      <c r="B46" s="3" t="s">
        <v>47</v>
      </c>
      <c r="C46" s="14">
        <v>250000</v>
      </c>
      <c r="D46" s="6">
        <f ca="1">'الايرادات التبرعات'!$C46+(10^-6)*ROW('الايرادات التبرعات'!$C46)</f>
        <v>250000.000046</v>
      </c>
      <c r="E46" s="2"/>
    </row>
    <row r="47" spans="1:5" ht="19.5" customHeight="1">
      <c r="A47" s="2"/>
      <c r="B47" s="3" t="s">
        <v>48</v>
      </c>
      <c r="C47" s="14">
        <v>722778</v>
      </c>
      <c r="D47" s="6">
        <f ca="1">'الايرادات التبرعات'!$C47+(10^-6)*ROW('الايرادات التبرعات'!$C47)</f>
        <v>722778.00004700001</v>
      </c>
      <c r="E47" s="2"/>
    </row>
    <row r="48" spans="1:5" ht="19.5" customHeight="1">
      <c r="A48" s="2"/>
      <c r="B48" s="3" t="s">
        <v>49</v>
      </c>
      <c r="C48" s="14">
        <v>72638</v>
      </c>
      <c r="D48" s="6">
        <f ca="1">'الايرادات التبرعات'!$C48+(10^-6)*ROW('الايرادات التبرعات'!$C48)</f>
        <v>72638.000048000002</v>
      </c>
      <c r="E48" s="2"/>
    </row>
    <row r="49" spans="1:5" ht="19.5" customHeight="1">
      <c r="A49" s="2"/>
      <c r="B49" s="3" t="s">
        <v>100</v>
      </c>
      <c r="C49" s="14">
        <v>71666</v>
      </c>
      <c r="D49" s="6">
        <f ca="1">'الايرادات التبرعات'!$C49+(10^-6)*ROW('الايرادات التبرعات'!$C49)</f>
        <v>71666.000048999995</v>
      </c>
      <c r="E49" s="2"/>
    </row>
    <row r="50" spans="1:5" ht="19.5" customHeight="1">
      <c r="A50" s="2"/>
      <c r="B50" s="3" t="s">
        <v>50</v>
      </c>
      <c r="C50" s="14">
        <f>132000-15278</f>
        <v>116722</v>
      </c>
      <c r="D50" s="6">
        <f ca="1">'الايرادات التبرعات'!$C50+(10^-6)*ROW('الايرادات التبرعات'!$C50)</f>
        <v>116722.00005</v>
      </c>
      <c r="E50" s="2"/>
    </row>
    <row r="51" spans="1:5" ht="19.5" customHeight="1">
      <c r="A51" s="2"/>
      <c r="B51" s="3" t="s">
        <v>101</v>
      </c>
      <c r="C51" s="14">
        <v>54166</v>
      </c>
      <c r="D51" s="6">
        <f ca="1">'الايرادات التبرعات'!$C51+(10^-6)*ROW('الايرادات التبرعات'!$C51)</f>
        <v>54166.000051000003</v>
      </c>
      <c r="E51" s="2"/>
    </row>
    <row r="52" spans="1:5" ht="19.5" customHeight="1">
      <c r="A52" s="2"/>
      <c r="B52" s="3" t="s">
        <v>51</v>
      </c>
      <c r="C52" s="14">
        <v>51389</v>
      </c>
      <c r="D52" s="6">
        <f ca="1">'الايرادات التبرعات'!$C52+(10^-6)*ROW('الايرادات التبرعات'!$C52)</f>
        <v>51389.000052000003</v>
      </c>
      <c r="E52" s="2"/>
    </row>
    <row r="53" spans="1:5" ht="19.5" customHeight="1">
      <c r="A53" s="2"/>
      <c r="B53" s="3" t="s">
        <v>102</v>
      </c>
      <c r="C53" s="14">
        <v>10250</v>
      </c>
      <c r="D53" s="6">
        <f ca="1">'الايرادات التبرعات'!$C53+(10^-6)*ROW('الايرادات التبرعات'!$C53)</f>
        <v>10250.000053</v>
      </c>
      <c r="E53" s="2"/>
    </row>
    <row r="54" spans="1:5" ht="19.5" customHeight="1">
      <c r="A54" s="2"/>
      <c r="B54" s="3" t="s">
        <v>52</v>
      </c>
      <c r="C54" s="14">
        <v>5208</v>
      </c>
      <c r="D54" s="6">
        <f ca="1">'الايرادات التبرعات'!$C54+(10^-6)*ROW('الايرادات التبرعات'!$C54)</f>
        <v>5208.0000540000001</v>
      </c>
      <c r="E54" s="2"/>
    </row>
    <row r="55" spans="1:5" ht="19.5" customHeight="1">
      <c r="A55" s="2"/>
      <c r="B55" s="3" t="s">
        <v>53</v>
      </c>
      <c r="C55" s="14">
        <v>51389</v>
      </c>
      <c r="D55" s="6">
        <f ca="1">'الايرادات التبرعات'!$C55+(10^-6)*ROW('الايرادات التبرعات'!$C55)</f>
        <v>51389.000054999997</v>
      </c>
      <c r="E55" s="2"/>
    </row>
    <row r="56" spans="1:5" ht="19.5" customHeight="1">
      <c r="A56" s="2"/>
      <c r="B56" s="3" t="s">
        <v>103</v>
      </c>
      <c r="C56" s="14">
        <v>333</v>
      </c>
      <c r="D56" s="6">
        <f ca="1">'الايرادات التبرعات'!$C56+(10^-6)*ROW('الايرادات التبرعات'!$C56)</f>
        <v>333.00005599999997</v>
      </c>
      <c r="E56" s="2"/>
    </row>
    <row r="57" spans="1:5" ht="19.5" customHeight="1">
      <c r="A57" s="2"/>
      <c r="B57" s="3" t="s">
        <v>108</v>
      </c>
      <c r="C57" s="14">
        <f>1200+1200+1200+1200+100+1200+1200+1200+1200+200+1200+1200+4533+1300+1000+1200+463</f>
        <v>20796</v>
      </c>
      <c r="D57" s="6">
        <f ca="1">'الايرادات التبرعات'!$C57+(10^-6)*ROW('الايرادات التبرعات'!$C57)</f>
        <v>20796.000057000001</v>
      </c>
      <c r="E57" s="2"/>
    </row>
    <row r="58" spans="1:5" ht="30" customHeight="1">
      <c r="A58" s="2"/>
      <c r="B58" s="11" t="s">
        <v>14</v>
      </c>
      <c r="C58" s="15">
        <f>SUBTOTAL(109,C5:C57)</f>
        <v>10461184.27</v>
      </c>
      <c r="D58" s="12"/>
      <c r="E58" s="2"/>
    </row>
  </sheetData>
  <sheetProtection insertColumns="0" insertRows="0" deleteColumns="0" deleteRows="0" selectLockedCells="1" autoFilter="0"/>
  <dataConsolidate/>
  <mergeCells count="2">
    <mergeCell ref="B1:E1"/>
    <mergeCell ref="B2:E2"/>
  </mergeCells>
  <phoneticPr fontId="0" type="noConversion"/>
  <dataValidations count="5">
    <dataValidation allowBlank="1" showInputMessage="1" showErrorMessage="1" prompt="أدخل &quot;المصروفات التشغيلية الشهرية&quot; في ورقة العمل هذه" sqref="A1"/>
    <dataValidation allowBlank="1" showInputMessage="1" showErrorMessage="1" prompt="يتم تحديث &quot;اسم الشركة&quot; تلقائياً في هذه الخلية" sqref="B1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"/>
    <dataValidation allowBlank="1" showInputMessage="1" showErrorMessage="1" prompt="أدخل المبلغ &quot;الفعلي&quot; في هذا العمود أسفل هذا العنوان" sqref="C4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المصروفات التشغيلية</vt:lpstr>
      <vt:lpstr>مصروفات الاهلاكات والاطفاء</vt:lpstr>
      <vt:lpstr>مصروفات الاسر</vt:lpstr>
      <vt:lpstr>الايرادات التبرعات</vt:lpstr>
      <vt:lpstr>'الايرادات التبرعات'!Print_Area</vt:lpstr>
      <vt:lpstr>'مصروفات الاسر'!Print_Area</vt:lpstr>
      <vt:lpstr>'الايرادات التبرعات'!Print_Titles</vt:lpstr>
      <vt:lpstr>'المصروفات التشغيلية'!Print_Titles</vt:lpstr>
      <vt:lpstr>'مصروفات الاسر'!Print_Titles</vt:lpstr>
      <vt:lpstr>'مصروفات الاهلاكات والاطفاء'!Print_Titles</vt:lpstr>
      <vt:lpstr>'الايرادات التبرعات'!العنوان_4</vt:lpstr>
      <vt:lpstr>'مصروفات الاسر'!العنوان_4</vt:lpstr>
      <vt:lpstr>'مصروفات الاهلاكات والاطفاء'!العنوان_4</vt:lpstr>
      <vt:lpstr>العنوان_4</vt:lpstr>
      <vt:lpstr>'مصروفات الاهلاكات والاطفاء'!تاتتالال</vt:lpstr>
      <vt:lpstr>تاتتالال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2019-03-18T21:11:19Z</dcterms:created>
  <dcterms:modified xsi:type="dcterms:W3CDTF">2021-01-07T08:26:52Z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KeyPoints">
    <vt:lpwstr/>
  </property>
</Properties>
</file>