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ables/table3.xml" ContentType="application/vnd.openxmlformats-officedocument.spreadsheetml.table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codeName="ThisWorkbook"/>
  <bookViews>
    <workbookView xWindow="-120" yWindow="-120" windowWidth="15600" windowHeight="11760" activeTab="1"/>
  </bookViews>
  <sheets>
    <sheet name="المصروفات التشغيلية" sheetId="5" r:id="rId1"/>
    <sheet name="مصروفات الاسر" sheetId="6" r:id="rId2"/>
    <sheet name="الايرادات التبرعات" sheetId="7" r:id="rId3"/>
  </sheets>
  <definedNames>
    <definedName name="_xlnm._FilterDatabase" localSheetId="2" hidden="1">'الايرادات التبرعات'!#REF!</definedName>
    <definedName name="_xlnm._FilterDatabase" localSheetId="0" hidden="1">'المصروفات التشغيلية'!#REF!</definedName>
    <definedName name="_xlnm._FilterDatabase" localSheetId="1" hidden="1">'مصروفات الاسر'!#REF!</definedName>
    <definedName name="BUDGET_Title">#REF!</definedName>
    <definedName name="ColumnTitle1" localSheetId="2">#REF!</definedName>
    <definedName name="ColumnTitle1" localSheetId="1">#REF!</definedName>
    <definedName name="ColumnTitle1">#REF!</definedName>
    <definedName name="_xlnm.Print_Area" localSheetId="2">'الايرادات التبرعات'!$A$1:$E$37</definedName>
    <definedName name="_xlnm.Print_Area" localSheetId="1">'مصروفات الاسر'!$A$1:$E$30</definedName>
    <definedName name="_xlnm.Print_Titles" localSheetId="2">'الايرادات التبرعات'!$4:$4</definedName>
    <definedName name="_xlnm.Print_Titles" localSheetId="0">'المصروفات التشغيلية'!$4:$4</definedName>
    <definedName name="_xlnm.Print_Titles" localSheetId="1">'مصروفات الاسر'!$4:$4</definedName>
    <definedName name="اسم_الشركة">#REF!</definedName>
    <definedName name="العنوان_1" localSheetId="2">#REF!</definedName>
    <definedName name="العنوان_1" localSheetId="1">#REF!</definedName>
    <definedName name="العنوان_1">#REF!</definedName>
    <definedName name="العنوان_2" localSheetId="2">#REF!</definedName>
    <definedName name="العنوان_2" localSheetId="1">#REF!</definedName>
    <definedName name="العنوان_2">#REF!</definedName>
    <definedName name="العنوان_3">#REF!</definedName>
    <definedName name="العنوان_4" localSheetId="2">'الايرادات التبرعات'!$B$4</definedName>
    <definedName name="العنوان_4" localSheetId="1">'مصروفات الاسر'!$B$4</definedName>
    <definedName name="العنوان_4">'المصروفات التشغيلية'!$B$4</definedName>
    <definedName name="تاتتالال">'المصروفات التشغيلية'!$B$4</definedName>
  </definedNames>
  <calcPr calcId="114210" fullCalcOnLoad="1"/>
  <fileRecoveryPr autoRecover="0"/>
</workbook>
</file>

<file path=xl/calcChain.xml><?xml version="1.0" encoding="utf-8"?>
<calcChain xmlns="http://schemas.openxmlformats.org/spreadsheetml/2006/main">
  <c r="C6" i="6"/>
  <c r="F5" i="5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C36"/>
  <c r="D36"/>
  <c r="C36" i="7"/>
  <c r="C29"/>
  <c r="D9"/>
  <c r="C8"/>
  <c r="D7"/>
  <c r="D16"/>
  <c r="D29"/>
  <c r="D24"/>
  <c r="D25"/>
  <c r="D26"/>
  <c r="D27"/>
  <c r="D28"/>
  <c r="D30"/>
  <c r="D31"/>
  <c r="D32"/>
  <c r="D33"/>
  <c r="D34"/>
  <c r="D35"/>
  <c r="D36"/>
  <c r="D23"/>
  <c r="D18"/>
  <c r="D28" i="6"/>
  <c r="E36" i="5"/>
  <c r="G34"/>
  <c r="G33"/>
  <c r="G29"/>
  <c r="G27"/>
  <c r="G22"/>
  <c r="G23"/>
  <c r="G18"/>
  <c r="C30" i="6"/>
  <c r="G15" i="5"/>
  <c r="G13"/>
  <c r="G12"/>
  <c r="D24" i="6"/>
  <c r="D23"/>
  <c r="D12"/>
  <c r="D14"/>
  <c r="D15"/>
  <c r="D11"/>
  <c r="D13"/>
  <c r="D16"/>
  <c r="D17"/>
  <c r="D18"/>
  <c r="D19"/>
  <c r="G26" i="5"/>
  <c r="G31"/>
  <c r="G32"/>
  <c r="G28"/>
  <c r="G30"/>
  <c r="D14" i="7"/>
  <c r="D15"/>
  <c r="D10"/>
  <c r="D11"/>
  <c r="D12"/>
  <c r="D13"/>
  <c r="C37"/>
  <c r="D22"/>
  <c r="D21"/>
  <c r="D20"/>
  <c r="D19"/>
  <c r="D17"/>
  <c r="D8"/>
  <c r="D6"/>
  <c r="D5"/>
  <c r="D26" i="6"/>
  <c r="D27"/>
  <c r="D29"/>
  <c r="D25"/>
  <c r="D22"/>
  <c r="D21"/>
  <c r="D20"/>
  <c r="D10"/>
  <c r="D9"/>
  <c r="D8"/>
  <c r="D7"/>
  <c r="D6"/>
  <c r="D5"/>
  <c r="G20" i="5"/>
  <c r="G16"/>
  <c r="G19"/>
  <c r="G17"/>
  <c r="G11"/>
  <c r="G35"/>
  <c r="G8"/>
  <c r="G24"/>
  <c r="G25"/>
  <c r="G14"/>
  <c r="G9"/>
  <c r="G5"/>
  <c r="G7"/>
  <c r="G21"/>
  <c r="G10"/>
  <c r="G6"/>
</calcChain>
</file>

<file path=xl/sharedStrings.xml><?xml version="1.0" encoding="utf-8"?>
<sst xmlns="http://schemas.openxmlformats.org/spreadsheetml/2006/main" count="109" uniqueCount="104">
  <si>
    <t>الفعلي</t>
  </si>
  <si>
    <t>أعلى 5 مبالغ</t>
  </si>
  <si>
    <t>المصروفات التشغيلية</t>
  </si>
  <si>
    <t>إجمالي المصروفات التشغيلية</t>
  </si>
  <si>
    <t>مصروفات الاسر</t>
  </si>
  <si>
    <t xml:space="preserve">مصروفات الاسر </t>
  </si>
  <si>
    <t>مصروفات مقيدة نقدية</t>
  </si>
  <si>
    <t>اجمالي مصروفات الاسر</t>
  </si>
  <si>
    <t>مصروفات مقيدة عينية</t>
  </si>
  <si>
    <t>مصروفات غير مقيدة عينية</t>
  </si>
  <si>
    <t>الايرادات</t>
  </si>
  <si>
    <t>ايرادات مقيدة نقدية</t>
  </si>
  <si>
    <t>ايرادات مقيدة عينية</t>
  </si>
  <si>
    <t>ايرادات غير مقيدة نقدية</t>
  </si>
  <si>
    <t>اجمالي الايرادات</t>
  </si>
  <si>
    <t>الزكاة</t>
  </si>
  <si>
    <t>إفطار الصائم</t>
  </si>
  <si>
    <t xml:space="preserve">إفطار الصائم </t>
  </si>
  <si>
    <t>دعم مؤسسة العجيمي الخيرية</t>
  </si>
  <si>
    <t>دعم برنامج ايادينا</t>
  </si>
  <si>
    <t>دعم مؤسسة الحمدان للحالات الطارئة</t>
  </si>
  <si>
    <t>دعم مؤسسة المحيسن الخيرية</t>
  </si>
  <si>
    <t>دعم مؤسسة بغلف الخيرية</t>
  </si>
  <si>
    <t>السلة الغذائية عيني</t>
  </si>
  <si>
    <t>تبرع نقدي عام</t>
  </si>
  <si>
    <t>مبيعات الورق التالف</t>
  </si>
  <si>
    <t>مبيعات المواد التالفة مزادات</t>
  </si>
  <si>
    <t>مبيعات المتجر الخيري</t>
  </si>
  <si>
    <t>إيرادات التبرعات</t>
  </si>
  <si>
    <t>الصالة رقم 1</t>
  </si>
  <si>
    <t>الصالة رقم 2</t>
  </si>
  <si>
    <t>الصالة رقم 3</t>
  </si>
  <si>
    <t>مطعم المأكولات البحرية</t>
  </si>
  <si>
    <t>الروضة</t>
  </si>
  <si>
    <t>صالات الشارقة</t>
  </si>
  <si>
    <t>محل باسكن روبنز</t>
  </si>
  <si>
    <t>محل الذهب ببرزان</t>
  </si>
  <si>
    <t>محل النظارات - شعيب 1</t>
  </si>
  <si>
    <t>راتب الأساس</t>
  </si>
  <si>
    <t>بدل السكن</t>
  </si>
  <si>
    <t>بدل النقل</t>
  </si>
  <si>
    <t>غلاء المعيشة</t>
  </si>
  <si>
    <t>خارج الدوام</t>
  </si>
  <si>
    <t>التامينات الاجتماعية</t>
  </si>
  <si>
    <t>تذاكر السفر</t>
  </si>
  <si>
    <t>مكافأة نهاية الخدمة</t>
  </si>
  <si>
    <t>الضيافة</t>
  </si>
  <si>
    <t>رواتب حراس الامن</t>
  </si>
  <si>
    <t>تأهيل وتدريب الموظفين</t>
  </si>
  <si>
    <t>دعاية وإعلان</t>
  </si>
  <si>
    <t>الادراة</t>
  </si>
  <si>
    <t>المستودع والمتجر</t>
  </si>
  <si>
    <t>المجموع</t>
  </si>
  <si>
    <t>دعم اسر مؤسسة العجيمي الخيرية</t>
  </si>
  <si>
    <t>مكافأة مؤسسة العجيمي للباحثين</t>
  </si>
  <si>
    <t xml:space="preserve">مكافأة برنامج ايادينا </t>
  </si>
  <si>
    <t>سداد الديون من مؤسسة المحيسن الخيرية</t>
  </si>
  <si>
    <t>سداد الديون من مؤسسة الخليفي</t>
  </si>
  <si>
    <t>سداد ديون البقالات من مؤسسة الخليفي</t>
  </si>
  <si>
    <t>سداد الإيجارات من مؤسسة الخليفي</t>
  </si>
  <si>
    <t>سلال الحالات الطارئة دعم مؤسسة الحمدان</t>
  </si>
  <si>
    <t>حليب وحفائض اطفال الحالات الطارئة دعم مؤسسة الحمدان</t>
  </si>
  <si>
    <t>فواتير كهرباء الحالات الطارئة دعم مؤسسة الحمدان</t>
  </si>
  <si>
    <t>مساعدات عينية عامة من المستودع</t>
  </si>
  <si>
    <t>مساعدات عينية عامة من المتجر</t>
  </si>
  <si>
    <t>ام القلبان</t>
  </si>
  <si>
    <t>بدل الانتداب</t>
  </si>
  <si>
    <t>التأمين الطبي</t>
  </si>
  <si>
    <t>مكافات</t>
  </si>
  <si>
    <t>كهرباء ومياه</t>
  </si>
  <si>
    <t>بريد وهاتف</t>
  </si>
  <si>
    <t>أدوات مكتبية</t>
  </si>
  <si>
    <t>قرطاسية</t>
  </si>
  <si>
    <t>مطبوعات</t>
  </si>
  <si>
    <t>استشارات قانونية</t>
  </si>
  <si>
    <t>مشتريات لتشغيل المتجر</t>
  </si>
  <si>
    <t>ايجارات</t>
  </si>
  <si>
    <t>القيمة</t>
  </si>
  <si>
    <t>دعم جمعيات خيرية أخرى</t>
  </si>
  <si>
    <t>رسوم حكومية</t>
  </si>
  <si>
    <t>محروقات وصيانة السيارات</t>
  </si>
  <si>
    <t>صيانة الأجهزة</t>
  </si>
  <si>
    <t xml:space="preserve">صيانة المباني </t>
  </si>
  <si>
    <t>عمولة بنكية</t>
  </si>
  <si>
    <t>مواد النظافة</t>
  </si>
  <si>
    <t>تنزيل وتحميل</t>
  </si>
  <si>
    <t>عمولة تحصيل متاخرات رسوم المدارس</t>
  </si>
  <si>
    <t>دعم الحالات الطارئة من مؤسسة بغلف</t>
  </si>
  <si>
    <t>تبرعات عينية عامة</t>
  </si>
  <si>
    <t>ايجار الاستمارات</t>
  </si>
  <si>
    <t>المحطة وملحقاتها</t>
  </si>
  <si>
    <t>محل النظارات -الؤلؤة</t>
  </si>
  <si>
    <t>عمارة لبدة والشفاء</t>
  </si>
  <si>
    <t>اعانات أخرى</t>
  </si>
  <si>
    <t>دعم مؤسسة خالد محمد صالح الخليفي للحالات الطارئة</t>
  </si>
  <si>
    <t>مساعدات العجز - زكاة</t>
  </si>
  <si>
    <t>مساعدات الارامل - زكاة</t>
  </si>
  <si>
    <t>مساعدات المطلقات - زكاة</t>
  </si>
  <si>
    <t>مساعدات المهجورات - زكاة</t>
  </si>
  <si>
    <t>مساعدات نقدية للحالات الطارئة</t>
  </si>
  <si>
    <t>تقرير عن الربع الثاني للعام 2019م</t>
  </si>
  <si>
    <t>زكاة الفطر</t>
  </si>
  <si>
    <t>كفارة اليمين</t>
  </si>
  <si>
    <t>مشروع تسكين الاسر المحتاجة - المعجل</t>
  </si>
</sst>
</file>

<file path=xl/styles.xml><?xml version="1.0" encoding="utf-8"?>
<styleSheet xmlns="http://schemas.openxmlformats.org/spreadsheetml/2006/main">
  <numFmts count="7">
    <numFmt numFmtId="42" formatCode="_-&quot;ر.س.‏&quot;\ * #,##0_-;_-&quot;ر.س.‏&quot;\ * #,##0\-;_-&quot;ر.س.‏&quot;\ * &quot;-&quot;_-;_-@_-"/>
    <numFmt numFmtId="44" formatCode="_-&quot;ر.س.‏&quot;\ * #,##0.00_-;_-&quot;ر.س.‏&quot;\ * #,##0.00\-;_-&quot;ر.س.‏&quot;\ * &quot;-&quot;??_-;_-@_-"/>
    <numFmt numFmtId="164" formatCode="_(* #,##0_);_(* \(#,##0\);_(* &quot;-&quot;_);_(@_)"/>
    <numFmt numFmtId="165" formatCode="mmmm\ yyyy"/>
    <numFmt numFmtId="166" formatCode="0.0%"/>
    <numFmt numFmtId="167" formatCode="#,##0.00_ ;[Red]\-#,##0.00\ "/>
    <numFmt numFmtId="168" formatCode="#,##0;[Red]#,##0"/>
  </numFmts>
  <fonts count="23">
    <font>
      <sz val="11"/>
      <color theme="1"/>
      <name val="Tahoma"/>
      <family val="2"/>
    </font>
    <font>
      <sz val="11"/>
      <color indexed="8"/>
      <name val="Tahoma"/>
      <family val="2"/>
    </font>
    <font>
      <b/>
      <sz val="12"/>
      <color indexed="57"/>
      <name val="Tahoma"/>
      <family val="2"/>
    </font>
    <font>
      <b/>
      <sz val="16"/>
      <color indexed="57"/>
      <name val="Tahoma"/>
      <family val="2"/>
    </font>
    <font>
      <b/>
      <u/>
      <sz val="11"/>
      <color indexed="8"/>
      <name val="Tahoma"/>
      <family val="2"/>
    </font>
    <font>
      <sz val="11"/>
      <color indexed="8"/>
      <name val="Tahoma"/>
    </font>
    <font>
      <sz val="11"/>
      <color theme="1"/>
      <name val="Tahoma"/>
      <family val="2"/>
    </font>
    <font>
      <sz val="11"/>
      <color theme="9" tint="-0.499984740745262"/>
      <name val="Tahoma"/>
      <family val="2"/>
    </font>
    <font>
      <sz val="11"/>
      <color theme="0"/>
      <name val="Tahoma"/>
      <family val="2"/>
    </font>
    <font>
      <sz val="11"/>
      <color rgb="FF9C0006"/>
      <name val="Tahoma"/>
      <family val="2"/>
    </font>
    <font>
      <b/>
      <sz val="11"/>
      <color rgb="FFFA7D00"/>
      <name val="Tahoma"/>
      <family val="2"/>
    </font>
    <font>
      <b/>
      <sz val="11"/>
      <color theme="0"/>
      <name val="Tahoma"/>
      <family val="2"/>
    </font>
    <font>
      <i/>
      <sz val="11"/>
      <color rgb="FF7F7F7F"/>
      <name val="Tahoma"/>
      <family val="2"/>
    </font>
    <font>
      <sz val="11"/>
      <color rgb="FF006100"/>
      <name val="Tahoma"/>
      <family val="2"/>
    </font>
    <font>
      <sz val="16"/>
      <color theme="3"/>
      <name val="Tahoma"/>
      <family val="2"/>
    </font>
    <font>
      <sz val="11"/>
      <color theme="1" tint="4.9989318521683403E-2"/>
      <name val="Tahoma"/>
      <family val="2"/>
    </font>
    <font>
      <sz val="11"/>
      <color theme="3"/>
      <name val="Tahoma"/>
      <family val="2"/>
    </font>
    <font>
      <sz val="11"/>
      <color rgb="FF3F3F76"/>
      <name val="Tahoma"/>
      <family val="2"/>
    </font>
    <font>
      <sz val="11"/>
      <color rgb="FFFA7D00"/>
      <name val="Tahoma"/>
      <family val="2"/>
    </font>
    <font>
      <sz val="11"/>
      <color rgb="FF9C5700"/>
      <name val="Tahoma"/>
      <family val="2"/>
    </font>
    <font>
      <b/>
      <sz val="11"/>
      <color rgb="FF3F3F3F"/>
      <name val="Tahoma"/>
      <family val="2"/>
    </font>
    <font>
      <sz val="36"/>
      <color theme="3"/>
      <name val="Tahoma"/>
      <family val="2"/>
    </font>
    <font>
      <sz val="11"/>
      <color rgb="FF6C0000"/>
      <name val="Tahoma"/>
      <family val="2"/>
    </font>
  </fonts>
  <fills count="36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6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8">
    <xf numFmtId="0" fontId="0" fillId="0" borderId="0">
      <alignment horizontal="right" wrapText="1" indent="1" readingOrder="2"/>
    </xf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7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9" fillId="28" borderId="0" applyNumberFormat="0" applyBorder="0" applyAlignment="0" applyProtection="0"/>
    <xf numFmtId="0" fontId="10" fillId="29" borderId="1" applyNumberFormat="0" applyAlignment="0" applyProtection="0"/>
    <xf numFmtId="0" fontId="11" fillId="30" borderId="2" applyNumberFormat="0" applyAlignment="0" applyProtection="0"/>
    <xf numFmtId="167" fontId="1" fillId="0" borderId="0" applyFont="0" applyFill="0" applyBorder="0" applyProtection="0">
      <alignment horizontal="left" readingOrder="2"/>
    </xf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3" fillId="31" borderId="0" applyNumberFormat="0" applyBorder="0" applyAlignment="0" applyProtection="0"/>
    <xf numFmtId="0" fontId="14" fillId="0" borderId="0" applyNumberFormat="0" applyFill="0" applyAlignment="0" applyProtection="0"/>
    <xf numFmtId="0" fontId="15" fillId="32" borderId="0" applyBorder="0" applyProtection="0">
      <alignment horizontal="left" vertical="center" indent="1"/>
    </xf>
    <xf numFmtId="0" fontId="15" fillId="32" borderId="0" applyNumberFormat="0" applyBorder="0" applyProtection="0">
      <alignment horizontal="left" vertical="center"/>
    </xf>
    <xf numFmtId="0" fontId="16" fillId="0" borderId="0" applyNumberFormat="0" applyFill="0" applyBorder="0" applyAlignment="0" applyProtection="0"/>
    <xf numFmtId="0" fontId="17" fillId="33" borderId="1" applyNumberFormat="0" applyAlignment="0" applyProtection="0"/>
    <xf numFmtId="0" fontId="18" fillId="0" borderId="3" applyNumberFormat="0" applyFill="0" applyAlignment="0" applyProtection="0"/>
    <xf numFmtId="0" fontId="19" fillId="34" borderId="0" applyNumberFormat="0" applyBorder="0" applyAlignment="0" applyProtection="0"/>
    <xf numFmtId="0" fontId="1" fillId="35" borderId="4" applyNumberFormat="0" applyFont="0" applyAlignment="0" applyProtection="0"/>
    <xf numFmtId="0" fontId="20" fillId="29" borderId="5" applyNumberFormat="0" applyAlignment="0" applyProtection="0"/>
    <xf numFmtId="166" fontId="1" fillId="0" borderId="0" applyFont="0" applyFill="0" applyBorder="0" applyProtection="0">
      <alignment horizontal="left" readingOrder="2"/>
    </xf>
    <xf numFmtId="0" fontId="21" fillId="0" borderId="0" applyNumberFormat="0" applyFill="0" applyBorder="0" applyAlignment="0" applyProtection="0">
      <alignment readingOrder="2"/>
    </xf>
    <xf numFmtId="0" fontId="6" fillId="0" borderId="0" applyNumberFormat="0" applyFill="0" applyAlignment="0" applyProtection="0"/>
    <xf numFmtId="0" fontId="22" fillId="0" borderId="0" applyNumberFormat="0" applyFill="0" applyBorder="0" applyAlignment="0" applyProtection="0"/>
    <xf numFmtId="165" fontId="16" fillId="3" borderId="0" applyFill="0" applyBorder="0">
      <alignment horizontal="right" readingOrder="2"/>
    </xf>
  </cellStyleXfs>
  <cellXfs count="26">
    <xf numFmtId="0" fontId="0" fillId="0" borderId="0" xfId="0">
      <alignment horizontal="right" wrapText="1" indent="1" readingOrder="2"/>
    </xf>
    <xf numFmtId="0" fontId="0" fillId="3" borderId="0" xfId="0" applyFill="1">
      <alignment horizontal="right" wrapText="1" indent="1" readingOrder="2"/>
    </xf>
    <xf numFmtId="0" fontId="0" fillId="3" borderId="0" xfId="0" applyFill="1" applyAlignment="1">
      <alignment horizontal="right" wrapText="1" indent="1" readingOrder="2"/>
    </xf>
    <xf numFmtId="0" fontId="0" fillId="0" borderId="0" xfId="0" applyAlignment="1">
      <alignment horizontal="right" wrapText="1" indent="1" readingOrder="2"/>
    </xf>
    <xf numFmtId="0" fontId="15" fillId="32" borderId="0" xfId="35" applyAlignment="1">
      <alignment horizontal="right" vertical="center" indent="1" readingOrder="2"/>
    </xf>
    <xf numFmtId="0" fontId="15" fillId="32" borderId="0" xfId="36" applyAlignment="1">
      <alignment horizontal="right" vertical="center" indent="1" readingOrder="2"/>
    </xf>
    <xf numFmtId="167" fontId="0" fillId="0" borderId="0" xfId="28" applyFont="1" applyAlignment="1">
      <alignment horizontal="right" wrapText="1" readingOrder="2"/>
    </xf>
    <xf numFmtId="0" fontId="15" fillId="32" borderId="0" xfId="36" applyAlignment="1">
      <alignment horizontal="center" vertical="center" readingOrder="2"/>
    </xf>
    <xf numFmtId="0" fontId="15" fillId="32" borderId="0" xfId="35" applyAlignment="1">
      <alignment horizontal="center" vertical="center" readingOrder="2"/>
    </xf>
    <xf numFmtId="0" fontId="4" fillId="0" borderId="0" xfId="0" applyFont="1" applyAlignment="1">
      <alignment horizontal="center" vertical="center" wrapText="1" readingOrder="2"/>
    </xf>
    <xf numFmtId="167" fontId="1" fillId="2" borderId="0" xfId="28" applyFont="1" applyFill="1" applyAlignment="1">
      <alignment horizontal="center" vertical="center" wrapText="1" readingOrder="2"/>
    </xf>
    <xf numFmtId="0" fontId="0" fillId="0" borderId="0" xfId="0" applyAlignment="1">
      <alignment horizontal="center" vertical="center" wrapText="1" readingOrder="2"/>
    </xf>
    <xf numFmtId="0" fontId="0" fillId="0" borderId="0" xfId="0" applyAlignment="1">
      <alignment horizontal="center" vertical="center" readingOrder="2"/>
    </xf>
    <xf numFmtId="167" fontId="5" fillId="0" borderId="0" xfId="0" applyNumberFormat="1" applyFont="1" applyAlignment="1">
      <alignment horizontal="right" wrapText="1" readingOrder="2"/>
    </xf>
    <xf numFmtId="3" fontId="0" fillId="0" borderId="0" xfId="28" applyNumberFormat="1" applyFont="1" applyAlignment="1">
      <alignment horizontal="center" vertical="center" wrapText="1" readingOrder="2"/>
    </xf>
    <xf numFmtId="3" fontId="0" fillId="0" borderId="0" xfId="0" applyNumberFormat="1" applyAlignment="1">
      <alignment horizontal="center" vertical="center" wrapText="1" readingOrder="2"/>
    </xf>
    <xf numFmtId="167" fontId="0" fillId="0" borderId="0" xfId="0" applyNumberFormat="1" applyFont="1" applyAlignment="1">
      <alignment horizontal="center" vertical="center" wrapText="1" readingOrder="2"/>
    </xf>
    <xf numFmtId="167" fontId="0" fillId="0" borderId="0" xfId="0" applyNumberFormat="1" applyFont="1" applyAlignment="1">
      <alignment horizontal="right" wrapText="1" readingOrder="2"/>
    </xf>
    <xf numFmtId="168" fontId="1" fillId="2" borderId="0" xfId="28" applyNumberFormat="1" applyFont="1" applyFill="1" applyAlignment="1">
      <alignment horizontal="center" vertical="center" wrapText="1" readingOrder="2"/>
    </xf>
    <xf numFmtId="168" fontId="0" fillId="2" borderId="0" xfId="28" applyNumberFormat="1" applyFont="1" applyFill="1" applyAlignment="1">
      <alignment horizontal="center" vertical="center" wrapText="1" readingOrder="2"/>
    </xf>
    <xf numFmtId="168" fontId="5" fillId="0" borderId="0" xfId="0" applyNumberFormat="1" applyFont="1" applyAlignment="1">
      <alignment horizontal="center" vertical="center" wrapText="1" readingOrder="2"/>
    </xf>
    <xf numFmtId="3" fontId="1" fillId="2" borderId="0" xfId="28" applyNumberFormat="1" applyFont="1" applyFill="1" applyAlignment="1">
      <alignment horizontal="center" vertical="center" wrapText="1" readingOrder="2"/>
    </xf>
    <xf numFmtId="3" fontId="5" fillId="0" borderId="0" xfId="0" applyNumberFormat="1" applyFont="1" applyAlignment="1">
      <alignment horizontal="center" vertical="center" wrapText="1" readingOrder="2"/>
    </xf>
    <xf numFmtId="0" fontId="14" fillId="3" borderId="0" xfId="34" applyFill="1" applyAlignment="1">
      <alignment horizontal="center" vertical="center" readingOrder="2"/>
    </xf>
    <xf numFmtId="0" fontId="3" fillId="3" borderId="0" xfId="44" applyFont="1" applyFill="1" applyAlignment="1">
      <alignment horizontal="center" vertical="center" readingOrder="2"/>
    </xf>
    <xf numFmtId="0" fontId="2" fillId="3" borderId="0" xfId="44" applyFont="1" applyFill="1" applyAlignment="1">
      <alignment horizontal="center" vertical="center" readingOrder="2"/>
    </xf>
  </cellXfs>
  <cellStyles count="48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 customBuiltin="1"/>
    <cellStyle name="Comma [0]" xfId="29" builtinId="6" customBuiltin="1"/>
    <cellStyle name="Currency" xfId="30" builtinId="4" customBuiltin="1"/>
    <cellStyle name="Currency [0]" xfId="31" builtinId="7" customBuiltin="1"/>
    <cellStyle name="Explanatory Text" xfId="32" builtinId="53" customBuiltin="1"/>
    <cellStyle name="Good" xfId="33" builtinId="26" customBuiltin="1"/>
    <cellStyle name="Heading 1" xfId="34" builtinId="16" customBuiltin="1"/>
    <cellStyle name="Heading 2" xfId="35" builtinId="17" customBuiltin="1"/>
    <cellStyle name="Heading 3" xfId="36" builtinId="18" customBuiltin="1"/>
    <cellStyle name="Heading 4" xfId="37" builtinId="19" customBuiltin="1"/>
    <cellStyle name="Input" xfId="38" builtinId="20" customBuiltin="1"/>
    <cellStyle name="Linked Cell" xfId="39" builtinId="24" customBuiltin="1"/>
    <cellStyle name="Neutral" xfId="40" builtinId="28" customBuiltin="1"/>
    <cellStyle name="Normal" xfId="0" builtinId="0" customBuiltin="1"/>
    <cellStyle name="Note" xfId="41" builtinId="10" customBuiltin="1"/>
    <cellStyle name="Output" xfId="42" builtinId="21" customBuiltin="1"/>
    <cellStyle name="Percent" xfId="43" builtinId="5" customBuiltin="1"/>
    <cellStyle name="Title" xfId="44" builtinId="15" customBuiltin="1"/>
    <cellStyle name="Total" xfId="45" builtinId="25" customBuiltin="1"/>
    <cellStyle name="Warning Text" xfId="46" builtinId="11" customBuiltin="1"/>
    <cellStyle name="التاريخ" xfId="47"/>
  </cellStyles>
  <dxfs count="37">
    <dxf>
      <protection locked="1" hidden="0"/>
    </dxf>
    <dxf>
      <protection locked="1" hidden="0"/>
    </dxf>
    <dxf>
      <alignment vertical="center" textRotation="0" wrapText="0" indent="0" relativeIndent="255" justifyLastLine="0" shrinkToFit="0" readingOrder="0"/>
      <protection locked="1" hidden="0"/>
    </dxf>
    <dxf>
      <alignment horizontal="right" vertical="bottom" textRotation="0" wrapText="1" indent="0" relativeIndent="255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scheme val="none"/>
      </font>
      <numFmt numFmtId="167" formatCode="#,##0.00_ ;[Red]\-#,##0.00\ "/>
      <alignment horizontal="right" vertical="bottom" textRotation="0" wrapText="1" indent="0" relativeIndent="255" justifyLastLine="0" shrinkToFit="0" readingOrder="2"/>
    </dxf>
    <dxf>
      <alignment horizontal="center" vertical="center" textRotation="0" wrapText="1" indent="0" relativeIndent="255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scheme val="none"/>
      </font>
      <numFmt numFmtId="168" formatCode="#,##0;[Red]#,##0"/>
      <alignment horizontal="center" vertical="center" textRotation="0" wrapText="1" indent="0" relativeIndent="255" justifyLastLine="0" shrinkToFit="0" readingOrder="2"/>
    </dxf>
    <dxf>
      <alignment horizontal="center" vertical="center" textRotation="0" indent="0" relativeIndent="255" justifyLastLine="0" shrinkToFit="0" readingOrder="2"/>
    </dxf>
    <dxf>
      <alignment horizontal="center" vertical="center" textRotation="0" wrapText="0" indent="0" relativeIndent="255" justifyLastLine="0" shrinkToFit="0" readingOrder="2"/>
    </dxf>
    <dxf>
      <protection locked="1" hidden="0"/>
    </dxf>
    <dxf>
      <protection locked="1" hidden="0"/>
    </dxf>
    <dxf>
      <alignment vertical="center" textRotation="0" wrapText="0" indent="0" relativeIndent="255" justifyLastLine="0" shrinkToFit="0" readingOrder="0"/>
      <protection locked="1" hidden="0"/>
    </dxf>
    <dxf>
      <alignment horizontal="right" vertical="bottom" textRotation="0" wrapText="1" indent="0" relativeIndent="255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scheme val="none"/>
      </font>
      <numFmt numFmtId="167" formatCode="#,##0.00_ ;[Red]\-#,##0.00\ "/>
      <alignment horizontal="right" vertical="bottom" textRotation="0" wrapText="1" indent="0" relativeIndent="255" justifyLastLine="0" shrinkToFit="0" readingOrder="2"/>
    </dxf>
    <dxf>
      <alignment horizontal="center" vertical="center" textRotation="0" wrapText="1" indent="0" relativeIndent="255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scheme val="none"/>
      </font>
      <numFmt numFmtId="167" formatCode="#,##0.00_ ;[Red]\-#,##0.00\ "/>
      <alignment horizontal="center" vertical="center" textRotation="0" wrapText="1" indent="0" relativeIndent="255" justifyLastLine="0" shrinkToFit="0" readingOrder="2"/>
    </dxf>
    <dxf>
      <alignment horizontal="center" vertical="center" textRotation="0" indent="0" relativeIndent="255" justifyLastLine="0" shrinkToFit="0" readingOrder="2"/>
    </dxf>
    <dxf>
      <alignment horizontal="center" vertical="center" textRotation="0" wrapText="0" indent="0" relativeIndent="255" justifyLastLine="0" shrinkToFit="0" readingOrder="2"/>
    </dxf>
    <dxf>
      <protection locked="1" hidden="0"/>
    </dxf>
    <dxf>
      <protection locked="1" hidden="0"/>
    </dxf>
    <dxf>
      <alignment vertical="center" textRotation="0" wrapText="0" indent="0" relativeIndent="255" justifyLastLine="0" shrinkToFit="0" readingOrder="0"/>
      <protection locked="1" hidden="0"/>
    </dxf>
    <dxf>
      <alignment horizontal="right" vertical="bottom" textRotation="0" wrapText="1" indent="0" relativeIndent="255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scheme val="none"/>
      </font>
      <numFmt numFmtId="167" formatCode="#,##0.00_ ;[Red]\-#,##0.00\ "/>
      <alignment horizontal="right" vertical="bottom" textRotation="0" wrapText="1" indent="0" relativeIndent="255" justifyLastLine="0" shrinkToFit="0" readingOrder="2"/>
    </dxf>
    <dxf>
      <numFmt numFmtId="3" formatCode="#,##0"/>
      <alignment horizontal="center" vertical="center" textRotation="0" wrapText="1" indent="0" relativeIndent="255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scheme val="none"/>
      </font>
      <numFmt numFmtId="3" formatCode="#,##0"/>
      <alignment horizontal="center" vertical="center" textRotation="0" wrapText="1" indent="0" relativeIndent="255" justifyLastLine="0" shrinkToFit="0" readingOrder="2"/>
    </dxf>
    <dxf>
      <numFmt numFmtId="3" formatCode="#,##0"/>
      <alignment horizontal="center" vertical="center" textRotation="0" wrapText="1" indent="0" relativeIndent="255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scheme val="none"/>
      </font>
      <numFmt numFmtId="3" formatCode="#,##0"/>
      <alignment horizontal="center" vertical="center" textRotation="0" wrapText="1" indent="0" relativeIndent="255" justifyLastLine="0" shrinkToFit="0" readingOrder="2"/>
    </dxf>
    <dxf>
      <numFmt numFmtId="3" formatCode="#,##0"/>
      <alignment horizontal="center" vertical="center" textRotation="0" wrapText="1" indent="0" relativeIndent="255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scheme val="none"/>
      </font>
      <numFmt numFmtId="3" formatCode="#,##0"/>
      <alignment horizontal="center" vertical="center" textRotation="0" wrapText="1" indent="0" relativeIndent="255" justifyLastLine="0" shrinkToFit="0" readingOrder="2"/>
    </dxf>
    <dxf>
      <numFmt numFmtId="3" formatCode="#,##0"/>
      <alignment horizontal="center" vertical="center" textRotation="0" wrapText="1" indent="0" relativeIndent="255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scheme val="none"/>
      </font>
      <numFmt numFmtId="3" formatCode="#,##0"/>
      <alignment horizontal="center" vertical="center" textRotation="0" wrapText="1" indent="0" relativeIndent="255" justifyLastLine="0" shrinkToFit="0" readingOrder="2"/>
    </dxf>
    <dxf>
      <alignment horizontal="center" vertical="center" textRotation="0" indent="0" relativeIndent="255" justifyLastLine="0" shrinkToFit="0" readingOrder="2"/>
    </dxf>
    <dxf>
      <alignment horizontal="center" vertical="center" textRotation="0" wrapText="0" indent="0" relativeIndent="255" justifyLastLine="0" shrinkToFit="0" readingOrder="2"/>
    </dxf>
    <dxf>
      <fill>
        <patternFill>
          <bgColor theme="5" tint="0.79998168889431442"/>
        </patternFill>
      </fill>
    </dxf>
    <dxf>
      <font>
        <b val="0"/>
        <i val="0"/>
        <color theme="1"/>
      </font>
      <fill>
        <patternFill patternType="solid">
          <fgColor theme="4"/>
          <bgColor theme="5" tint="0.79998168889431442"/>
        </patternFill>
      </fill>
      <border>
        <top style="thin">
          <color theme="0"/>
        </top>
      </border>
    </dxf>
    <dxf>
      <font>
        <color theme="3"/>
      </font>
      <fill>
        <patternFill patternType="solid">
          <fgColor theme="4"/>
          <bgColor theme="7" tint="0.39994506668294322"/>
        </patternFill>
      </fill>
      <border>
        <bottom style="thin">
          <color theme="0"/>
        </bottom>
      </border>
    </dxf>
    <dxf>
      <font>
        <b val="0"/>
        <i val="0"/>
        <color theme="1"/>
      </font>
      <fill>
        <patternFill patternType="solid">
          <fgColor auto="1"/>
          <bgColor theme="6" tint="0.79995117038483843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</dxfs>
  <tableStyles count="1" defaultPivotStyle="PivotStyleLight16">
    <tableStyle name="موازنة شهرية" pivot="0" count="4">
      <tableStyleElement type="wholeTable" dxfId="36"/>
      <tableStyleElement type="headerRow" dxfId="35"/>
      <tableStyleElement type="totalRow" dxfId="34"/>
      <tableStyleElement type="lastColumn" dxfId="33"/>
    </tableStyle>
  </tableStyle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9" name="النفقات_التشغيلية" displayName="النفقات_التشغيلية" ref="B4:G36" totalsRowCount="1" headerRowDxfId="20" dataDxfId="19" totalsRowDxfId="18">
  <autoFilter ref="B4:G35"/>
  <sortState ref="B5:E26">
    <sortCondition ref="B4:B26"/>
  </sortState>
  <tableColumns count="6">
    <tableColumn id="1" name="المصروفات التشغيلية" totalsRowLabel="إجمالي المصروفات التشغيلية" dataDxfId="31" totalsRowDxfId="32"/>
    <tableColumn id="2" name="الادراة" totalsRowFunction="sum" dataDxfId="29" totalsRowDxfId="30" dataCellStyle="Comma"/>
    <tableColumn id="6" name="المستودع والمتجر" totalsRowFunction="sum" dataDxfId="27" totalsRowDxfId="28"/>
    <tableColumn id="4" name="ام القلبان" totalsRowFunction="sum" dataDxfId="25" totalsRowDxfId="26" dataCellStyle="Comma"/>
    <tableColumn id="3" name="المجموع" totalsRowFunction="sum" dataDxfId="23" totalsRowDxfId="24" dataCellStyle="Comma">
      <calculatedColumnFormula>'المصروفات التشغيلية'!$C5+'المصروفات التشغيلية'!$D5+'المصروفات التشغيلية'!$E5</calculatedColumnFormula>
    </tableColumn>
    <tableColumn id="5" name="أعلى 5 مبالغ" dataDxfId="21" totalsRowDxfId="22" dataCellStyle="Comma">
      <calculatedColumnFormula>'المصروفات التشغيلية'!$F5+(10^-6)*ROW('المصروفات التشغيلية'!$F5)</calculatedColumnFormula>
    </tableColumn>
  </tableColumns>
  <tableStyleInfo name="موازنة شهرية" showFirstColumn="0" showLastColumn="1" showRowStripes="0" showColumnStripes="0"/>
</table>
</file>

<file path=xl/tables/table2.xml><?xml version="1.0" encoding="utf-8"?>
<table xmlns="http://schemas.openxmlformats.org/spreadsheetml/2006/main" id="2" name="النفقات_التشغيلية3" displayName="النفقات_التشغيلية3" ref="B4:D30" totalsRowCount="1" headerRowDxfId="11" dataDxfId="10" totalsRowDxfId="9">
  <autoFilter ref="B4:D29"/>
  <sortState ref="B5:D23">
    <sortCondition ref="B4:B23"/>
  </sortState>
  <tableColumns count="3">
    <tableColumn id="1" name="مصروفات الاسر " totalsRowLabel="اجمالي مصروفات الاسر" dataDxfId="16" totalsRowDxfId="17"/>
    <tableColumn id="3" name="القيمة" totalsRowFunction="sum" dataDxfId="14" totalsRowDxfId="15" dataCellStyle="Comma"/>
    <tableColumn id="5" name="أعلى 5 مبالغ" dataDxfId="12" totalsRowDxfId="13" dataCellStyle="Comma">
      <calculatedColumnFormula>'مصروفات الاسر'!$C5+(10^-6)*ROW('مصروفات الاسر'!$C5)</calculatedColumnFormula>
    </tableColumn>
  </tableColumns>
  <tableStyleInfo name="موازنة شهرية" showFirstColumn="0" showLastColumn="1" showRowStripes="0" showColumnStripes="0"/>
</table>
</file>

<file path=xl/tables/table3.xml><?xml version="1.0" encoding="utf-8"?>
<table xmlns="http://schemas.openxmlformats.org/spreadsheetml/2006/main" id="3" name="النفقات_التشغيلية34" displayName="النفقات_التشغيلية34" ref="B4:D37" totalsRowCount="1" headerRowDxfId="2" dataDxfId="1" totalsRowDxfId="0">
  <autoFilter ref="B4:D36"/>
  <sortState ref="B5:D13">
    <sortCondition ref="B4:B13"/>
  </sortState>
  <tableColumns count="3">
    <tableColumn id="1" name="الايرادات" totalsRowLabel="اجمالي الايرادات" dataDxfId="7" totalsRowDxfId="8"/>
    <tableColumn id="3" name="الفعلي" totalsRowFunction="sum" dataDxfId="5" totalsRowDxfId="6" dataCellStyle="Comma">
      <calculatedColumnFormula>200+300</calculatedColumnFormula>
    </tableColumn>
    <tableColumn id="5" name="أعلى 5 مبالغ" dataDxfId="3" totalsRowDxfId="4" dataCellStyle="Comma">
      <calculatedColumnFormula>'الايرادات التبرعات'!$C5+(10^-6)*ROW('الايرادات التبرعات'!$C5)</calculatedColumnFormula>
    </tableColumn>
  </tableColumns>
  <tableStyleInfo name="موازنة شهرية" showFirstColumn="0" showLastColumn="1" showRowStripes="0" showColumnStripes="0"/>
</table>
</file>

<file path=xl/theme/theme1.xml><?xml version="1.0" encoding="utf-8"?>
<a:theme xmlns:a="http://schemas.openxmlformats.org/drawingml/2006/main" name="Thatch">
  <a:themeElements>
    <a:clrScheme name="Small Business Budget">
      <a:dk1>
        <a:sysClr val="windowText" lastClr="000000"/>
      </a:dk1>
      <a:lt1>
        <a:sysClr val="window" lastClr="FFFFFF"/>
      </a:lt1>
      <a:dk2>
        <a:srgbClr val="355A61"/>
      </a:dk2>
      <a:lt2>
        <a:srgbClr val="DBE3E9"/>
      </a:lt2>
      <a:accent1>
        <a:srgbClr val="62799E"/>
      </a:accent1>
      <a:accent2>
        <a:srgbClr val="B3C035"/>
      </a:accent2>
      <a:accent3>
        <a:srgbClr val="908F74"/>
      </a:accent3>
      <a:accent4>
        <a:srgbClr val="7EA67F"/>
      </a:accent4>
      <a:accent5>
        <a:srgbClr val="5588A5"/>
      </a:accent5>
      <a:accent6>
        <a:srgbClr val="559592"/>
      </a:accent6>
      <a:hlink>
        <a:srgbClr val="66AACD"/>
      </a:hlink>
      <a:folHlink>
        <a:srgbClr val="809DB3"/>
      </a:folHlink>
    </a:clrScheme>
    <a:fontScheme name="Small Business Budget">
      <a:majorFont>
        <a:latin typeface="Gill Sans MT"/>
        <a:ea typeface=""/>
        <a:cs typeface=""/>
      </a:majorFont>
      <a:minorFont>
        <a:latin typeface="Gill Sans MT"/>
        <a:ea typeface=""/>
        <a:cs typeface=""/>
      </a:minorFont>
    </a:fontScheme>
    <a:fmtScheme name="Thatch">
      <a:fillStyleLst>
        <a:solidFill>
          <a:schemeClr val="phClr"/>
        </a:solidFill>
        <a:gradFill rotWithShape="1">
          <a:gsLst>
            <a:gs pos="0">
              <a:schemeClr val="phClr">
                <a:tint val="79000"/>
                <a:satMod val="180000"/>
              </a:schemeClr>
            </a:gs>
            <a:gs pos="65000">
              <a:schemeClr val="phClr">
                <a:tint val="52000"/>
                <a:satMod val="250000"/>
              </a:schemeClr>
            </a:gs>
            <a:gs pos="100000">
              <a:schemeClr val="phClr">
                <a:tint val="29000"/>
                <a:satMod val="300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shade val="15000"/>
                <a:satMod val="180000"/>
              </a:schemeClr>
            </a:gs>
            <a:gs pos="50000">
              <a:schemeClr val="phClr">
                <a:shade val="45000"/>
                <a:satMod val="170000"/>
              </a:schemeClr>
            </a:gs>
            <a:gs pos="70000">
              <a:schemeClr val="phClr">
                <a:tint val="99000"/>
                <a:shade val="65000"/>
                <a:satMod val="155000"/>
              </a:schemeClr>
            </a:gs>
            <a:gs pos="100000">
              <a:schemeClr val="phClr">
                <a:tint val="95500"/>
                <a:shade val="100000"/>
                <a:satMod val="15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5875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63500" dist="25400" dir="5400000" rotWithShape="0">
              <a:srgbClr val="000000">
                <a:alpha val="43000"/>
              </a:srgbClr>
            </a:outerShdw>
          </a:effectLst>
        </a:effectStyle>
        <a:effectStyle>
          <a:effectLst>
            <a:outerShdw blurRad="63500" dist="25400" dir="5400000" rotWithShape="0">
              <a:srgbClr val="000000">
                <a:alpha val="43000"/>
              </a:srgbClr>
            </a:outerShdw>
          </a:effectLst>
          <a:scene3d>
            <a:camera prst="orthographicFront">
              <a:rot lat="0" lon="0" rev="0"/>
            </a:camera>
            <a:lightRig rig="brightRoom" dir="t">
              <a:rot lat="0" lon="0" rev="8700000"/>
            </a:lightRig>
          </a:scene3d>
          <a:sp3d contourW="12700" prstMaterial="dkEdge">
            <a:bevelT w="0" h="0" prst="relaxedInset"/>
            <a:contourClr>
              <a:schemeClr val="phClr">
                <a:shade val="65000"/>
                <a:satMod val="150000"/>
              </a:schemeClr>
            </a:contourClr>
          </a:sp3d>
        </a:effectStyle>
        <a:effectStyle>
          <a:effectLst>
            <a:outerShdw blurRad="63500" dist="25400" dir="5400000" rotWithShape="0">
              <a:srgbClr val="000000">
                <a:alpha val="43000"/>
              </a:srgbClr>
            </a:outerShdw>
          </a:effectLst>
          <a:scene3d>
            <a:camera prst="orthographicFront">
              <a:rot lat="0" lon="0" rev="0"/>
            </a:camera>
            <a:lightRig rig="glow" dir="t">
              <a:rot lat="0" lon="0" rev="13200000"/>
            </a:lightRig>
          </a:scene3d>
          <a:sp3d prstMaterial="dkEdge">
            <a:bevelT w="63500" h="50800" prst="relaxedInset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85000"/>
                <a:shade val="95000"/>
                <a:satMod val="200000"/>
              </a:schemeClr>
            </a:gs>
            <a:gs pos="53000">
              <a:schemeClr val="phClr">
                <a:shade val="60000"/>
                <a:satMod val="220000"/>
              </a:schemeClr>
            </a:gs>
            <a:gs pos="100000">
              <a:schemeClr val="phClr">
                <a:shade val="45000"/>
                <a:satMod val="220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3000"/>
                <a:shade val="97000"/>
                <a:satMod val="230000"/>
              </a:schemeClr>
            </a:gs>
            <a:gs pos="100000">
              <a:schemeClr val="phClr">
                <a:shade val="35000"/>
                <a:satMod val="250000"/>
              </a:schemeClr>
            </a:gs>
          </a:gsLst>
          <a:path path="circle">
            <a:fillToRect l="15000" t="50000" r="85000" b="6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39997558519241921"/>
    <pageSetUpPr autoPageBreaks="0" fitToPage="1"/>
  </sheetPr>
  <dimension ref="A1:H36"/>
  <sheetViews>
    <sheetView showGridLines="0" rightToLeft="1" zoomScaleNormal="100" workbookViewId="0">
      <selection activeCell="C8" sqref="C8"/>
    </sheetView>
  </sheetViews>
  <sheetFormatPr defaultColWidth="8.875" defaultRowHeight="30" customHeight="1"/>
  <cols>
    <col min="1" max="1" width="4" style="1" customWidth="1"/>
    <col min="2" max="2" width="29.25" style="1" customWidth="1"/>
    <col min="3" max="6" width="17" style="1" customWidth="1"/>
    <col min="7" max="7" width="21.875" style="1" hidden="1" customWidth="1"/>
    <col min="8" max="8" width="4" style="1" customWidth="1"/>
    <col min="9" max="9" width="4" customWidth="1"/>
  </cols>
  <sheetData>
    <row r="1" spans="1:8" ht="20.25" customHeight="1">
      <c r="A1" s="2"/>
      <c r="B1" s="23" t="s">
        <v>100</v>
      </c>
      <c r="C1" s="23"/>
      <c r="D1" s="23"/>
      <c r="E1" s="23"/>
      <c r="F1" s="23"/>
      <c r="G1" s="23"/>
      <c r="H1" s="23"/>
    </row>
    <row r="2" spans="1:8" ht="21.75" customHeight="1">
      <c r="A2" s="2"/>
      <c r="B2" s="24" t="s">
        <v>2</v>
      </c>
      <c r="C2" s="24"/>
      <c r="D2" s="24"/>
      <c r="E2" s="24"/>
      <c r="F2" s="25"/>
      <c r="G2" s="25"/>
      <c r="H2" s="25"/>
    </row>
    <row r="3" spans="1:8" ht="15" customHeight="1">
      <c r="A3" s="2"/>
      <c r="B3" s="2"/>
      <c r="C3" s="2"/>
      <c r="D3" s="2"/>
      <c r="E3" s="2"/>
      <c r="F3" s="2"/>
      <c r="G3" s="2"/>
      <c r="H3" s="2"/>
    </row>
    <row r="4" spans="1:8" ht="30" customHeight="1">
      <c r="A4" s="2"/>
      <c r="B4" s="4" t="s">
        <v>2</v>
      </c>
      <c r="C4" s="4" t="s">
        <v>50</v>
      </c>
      <c r="D4" s="4" t="s">
        <v>51</v>
      </c>
      <c r="E4" s="4" t="s">
        <v>65</v>
      </c>
      <c r="F4" s="5" t="s">
        <v>52</v>
      </c>
      <c r="G4" s="4" t="s">
        <v>1</v>
      </c>
      <c r="H4" s="2"/>
    </row>
    <row r="5" spans="1:8" ht="20.25" customHeight="1">
      <c r="A5" s="2"/>
      <c r="B5" s="11" t="s">
        <v>38</v>
      </c>
      <c r="C5" s="15">
        <v>746067</v>
      </c>
      <c r="D5" s="15">
        <v>226391</v>
      </c>
      <c r="E5" s="15">
        <v>14162</v>
      </c>
      <c r="F5" s="21">
        <f ca="1">'المصروفات التشغيلية'!$C5+'المصروفات التشغيلية'!$D5+'المصروفات التشغيلية'!$E5</f>
        <v>986620</v>
      </c>
      <c r="G5" s="6">
        <f ca="1">'المصروفات التشغيلية'!$F5+(10^-6)*ROW('المصروفات التشغيلية'!$F5)</f>
        <v>986620.00000500004</v>
      </c>
      <c r="H5" s="2"/>
    </row>
    <row r="6" spans="1:8" ht="20.25" customHeight="1">
      <c r="A6" s="2"/>
      <c r="B6" s="11" t="s">
        <v>39</v>
      </c>
      <c r="C6" s="15">
        <v>92206</v>
      </c>
      <c r="D6" s="15">
        <v>15813</v>
      </c>
      <c r="E6" s="15">
        <v>500</v>
      </c>
      <c r="F6" s="21">
        <f ca="1">'المصروفات التشغيلية'!$C6+'المصروفات التشغيلية'!$D6+'المصروفات التشغيلية'!$E6</f>
        <v>108519</v>
      </c>
      <c r="G6" s="6">
        <f ca="1">'المصروفات التشغيلية'!$F6+(10^-6)*ROW('المصروفات التشغيلية'!$F6)</f>
        <v>108519.000006</v>
      </c>
      <c r="H6" s="2"/>
    </row>
    <row r="7" spans="1:8" ht="20.25" customHeight="1">
      <c r="A7" s="2"/>
      <c r="B7" s="11" t="s">
        <v>40</v>
      </c>
      <c r="C7" s="15">
        <v>46150</v>
      </c>
      <c r="D7" s="15">
        <v>7997</v>
      </c>
      <c r="E7" s="15">
        <v>1216</v>
      </c>
      <c r="F7" s="21">
        <f ca="1">'المصروفات التشغيلية'!$C7+'المصروفات التشغيلية'!$D7+'المصروفات التشغيلية'!$E7</f>
        <v>55363</v>
      </c>
      <c r="G7" s="6">
        <f ca="1">'المصروفات التشغيلية'!$F7+(10^-6)*ROW('المصروفات التشغيلية'!$F7)</f>
        <v>55363.000007000002</v>
      </c>
      <c r="H7" s="2"/>
    </row>
    <row r="8" spans="1:8" ht="20.25" customHeight="1">
      <c r="A8" s="2"/>
      <c r="B8" s="11" t="s">
        <v>41</v>
      </c>
      <c r="C8" s="15">
        <v>37042</v>
      </c>
      <c r="D8" s="15">
        <v>17055</v>
      </c>
      <c r="E8" s="15">
        <v>1750</v>
      </c>
      <c r="F8" s="21">
        <f ca="1">'المصروفات التشغيلية'!$C8+'المصروفات التشغيلية'!$D8+'المصروفات التشغيلية'!$E8</f>
        <v>55847</v>
      </c>
      <c r="G8" s="6">
        <f ca="1">'المصروفات التشغيلية'!$F8+(10^-6)*ROW('المصروفات التشغيلية'!$F8)</f>
        <v>55847.000008000003</v>
      </c>
      <c r="H8" s="2"/>
    </row>
    <row r="9" spans="1:8" ht="20.25" customHeight="1">
      <c r="A9" s="2"/>
      <c r="B9" s="11" t="s">
        <v>42</v>
      </c>
      <c r="C9" s="15">
        <v>29138</v>
      </c>
      <c r="D9" s="15">
        <v>24621</v>
      </c>
      <c r="E9" s="15">
        <v>0</v>
      </c>
      <c r="F9" s="21">
        <f ca="1">'المصروفات التشغيلية'!$C9+'المصروفات التشغيلية'!$D9+'المصروفات التشغيلية'!$E9</f>
        <v>53759</v>
      </c>
      <c r="G9" s="6">
        <f ca="1">'المصروفات التشغيلية'!$F9+(10^-6)*ROW('المصروفات التشغيلية'!$F9)</f>
        <v>53759.000009000003</v>
      </c>
      <c r="H9" s="2"/>
    </row>
    <row r="10" spans="1:8" ht="20.25" customHeight="1">
      <c r="A10" s="2"/>
      <c r="B10" s="11" t="s">
        <v>43</v>
      </c>
      <c r="C10" s="15">
        <v>74690.880000000005</v>
      </c>
      <c r="D10" s="15">
        <v>12052</v>
      </c>
      <c r="E10" s="15">
        <v>0</v>
      </c>
      <c r="F10" s="21">
        <f ca="1">'المصروفات التشغيلية'!$C10+'المصروفات التشغيلية'!$D10+'المصروفات التشغيلية'!$E10</f>
        <v>86742.88</v>
      </c>
      <c r="G10" s="6">
        <f ca="1">'المصروفات التشغيلية'!$F10+(10^-6)*ROW('المصروفات التشغيلية'!$F10)</f>
        <v>86742.880010000008</v>
      </c>
      <c r="H10" s="2"/>
    </row>
    <row r="11" spans="1:8" ht="20.25" customHeight="1">
      <c r="A11" s="2"/>
      <c r="B11" s="11" t="s">
        <v>44</v>
      </c>
      <c r="C11" s="15">
        <v>570</v>
      </c>
      <c r="D11" s="15">
        <v>0</v>
      </c>
      <c r="E11" s="15">
        <v>0</v>
      </c>
      <c r="F11" s="21">
        <f ca="1">'المصروفات التشغيلية'!$C11+'المصروفات التشغيلية'!$D11+'المصروفات التشغيلية'!$E11</f>
        <v>570</v>
      </c>
      <c r="G11" s="6">
        <f ca="1">'المصروفات التشغيلية'!$F11+(10^-6)*ROW('المصروفات التشغيلية'!$F11)</f>
        <v>570.00001099999997</v>
      </c>
      <c r="H11" s="2"/>
    </row>
    <row r="12" spans="1:8" ht="20.25" customHeight="1">
      <c r="A12" s="2"/>
      <c r="B12" s="11" t="s">
        <v>66</v>
      </c>
      <c r="C12" s="15">
        <v>6056</v>
      </c>
      <c r="D12" s="15">
        <v>0</v>
      </c>
      <c r="E12" s="15">
        <v>0</v>
      </c>
      <c r="F12" s="21">
        <f ca="1">'المصروفات التشغيلية'!$C12+'المصروفات التشغيلية'!$D12+'المصروفات التشغيلية'!$E12</f>
        <v>6056</v>
      </c>
      <c r="G12" s="6">
        <f ca="1">'المصروفات التشغيلية'!$F12+(10^-6)*ROW('المصروفات التشغيلية'!$F12)</f>
        <v>6056.0000120000004</v>
      </c>
      <c r="H12" s="2"/>
    </row>
    <row r="13" spans="1:8" ht="20.25" customHeight="1">
      <c r="A13" s="2"/>
      <c r="B13" s="11" t="s">
        <v>67</v>
      </c>
      <c r="C13" s="14">
        <v>510</v>
      </c>
      <c r="D13" s="15">
        <v>1995</v>
      </c>
      <c r="E13" s="15">
        <v>0</v>
      </c>
      <c r="F13" s="21">
        <f ca="1">'المصروفات التشغيلية'!$C13+'المصروفات التشغيلية'!$D13+'المصروفات التشغيلية'!$E13</f>
        <v>2505</v>
      </c>
      <c r="G13" s="6">
        <f ca="1">'المصروفات التشغيلية'!$F13+(10^-6)*ROW('المصروفات التشغيلية'!$F13)</f>
        <v>2505.0000129999999</v>
      </c>
      <c r="H13" s="2"/>
    </row>
    <row r="14" spans="1:8" ht="20.25" customHeight="1">
      <c r="A14" s="2"/>
      <c r="B14" s="11" t="s">
        <v>45</v>
      </c>
      <c r="C14" s="15">
        <v>13560</v>
      </c>
      <c r="D14" s="15">
        <v>3823</v>
      </c>
      <c r="E14" s="15">
        <v>0</v>
      </c>
      <c r="F14" s="21">
        <f ca="1">'المصروفات التشغيلية'!$C14+'المصروفات التشغيلية'!$D14+'المصروفات التشغيلية'!$E14</f>
        <v>17383</v>
      </c>
      <c r="G14" s="6">
        <f ca="1">'المصروفات التشغيلية'!$F14+(10^-6)*ROW('المصروفات التشغيلية'!$F14)</f>
        <v>17383.000014000001</v>
      </c>
      <c r="H14" s="2"/>
    </row>
    <row r="15" spans="1:8" ht="20.25" customHeight="1">
      <c r="A15" s="2"/>
      <c r="B15" s="11" t="s">
        <v>68</v>
      </c>
      <c r="C15" s="14">
        <v>16343</v>
      </c>
      <c r="D15" s="15">
        <v>0</v>
      </c>
      <c r="E15" s="15">
        <v>0</v>
      </c>
      <c r="F15" s="21">
        <f ca="1">'المصروفات التشغيلية'!$C15+'المصروفات التشغيلية'!$D15+'المصروفات التشغيلية'!$E15</f>
        <v>16343</v>
      </c>
      <c r="G15" s="6">
        <f ca="1">'المصروفات التشغيلية'!$F15+(10^-6)*ROW('المصروفات التشغيلية'!$F15)</f>
        <v>16343.000015</v>
      </c>
      <c r="H15" s="2"/>
    </row>
    <row r="16" spans="1:8" ht="20.25" customHeight="1">
      <c r="A16" s="2"/>
      <c r="B16" s="11" t="s">
        <v>48</v>
      </c>
      <c r="C16" s="15">
        <v>27500</v>
      </c>
      <c r="D16" s="15">
        <v>0</v>
      </c>
      <c r="E16" s="15">
        <v>0</v>
      </c>
      <c r="F16" s="21">
        <f ca="1">'المصروفات التشغيلية'!$C16+'المصروفات التشغيلية'!$D16+'المصروفات التشغيلية'!$E16</f>
        <v>27500</v>
      </c>
      <c r="G16" s="6">
        <f ca="1">'المصروفات التشغيلية'!$F16+(10^-6)*ROW('المصروفات التشغيلية'!$F16)</f>
        <v>27500.000016000002</v>
      </c>
      <c r="H16" s="2"/>
    </row>
    <row r="17" spans="1:8" ht="20.25" customHeight="1">
      <c r="A17" s="2"/>
      <c r="B17" s="11" t="s">
        <v>47</v>
      </c>
      <c r="C17" s="15">
        <v>10500</v>
      </c>
      <c r="D17" s="15">
        <v>13081</v>
      </c>
      <c r="E17" s="15">
        <v>0</v>
      </c>
      <c r="F17" s="21">
        <f ca="1">'المصروفات التشغيلية'!$C17+'المصروفات التشغيلية'!$D17+'المصروفات التشغيلية'!$E17</f>
        <v>23581</v>
      </c>
      <c r="G17" s="6">
        <f ca="1">'المصروفات التشغيلية'!$F17+(10^-6)*ROW('المصروفات التشغيلية'!$F17)</f>
        <v>23581.000016999998</v>
      </c>
      <c r="H17" s="2"/>
    </row>
    <row r="18" spans="1:8" ht="20.25" customHeight="1">
      <c r="A18" s="2"/>
      <c r="B18" s="11" t="s">
        <v>79</v>
      </c>
      <c r="C18" s="14">
        <v>100</v>
      </c>
      <c r="D18" s="15">
        <v>0</v>
      </c>
      <c r="E18" s="14">
        <v>0</v>
      </c>
      <c r="F18" s="21">
        <f ca="1">'المصروفات التشغيلية'!$C18+'المصروفات التشغيلية'!$D18+'المصروفات التشغيلية'!$E18</f>
        <v>100</v>
      </c>
      <c r="G18" s="6">
        <f ca="1">'المصروفات التشغيلية'!$F18+(10^-6)*ROW('المصروفات التشغيلية'!$F18)</f>
        <v>100.000018</v>
      </c>
      <c r="H18" s="2"/>
    </row>
    <row r="19" spans="1:8" ht="20.25" customHeight="1">
      <c r="A19" s="2"/>
      <c r="B19" s="11" t="s">
        <v>69</v>
      </c>
      <c r="C19" s="15">
        <v>8876.27</v>
      </c>
      <c r="D19" s="15">
        <v>14939.42</v>
      </c>
      <c r="E19" s="15">
        <v>0</v>
      </c>
      <c r="F19" s="21">
        <f ca="1">'المصروفات التشغيلية'!$C19+'المصروفات التشغيلية'!$D19+'المصروفات التشغيلية'!$E19</f>
        <v>23815.690000000002</v>
      </c>
      <c r="G19" s="6">
        <f ca="1">'المصروفات التشغيلية'!$F19+(10^-6)*ROW('المصروفات التشغيلية'!$F19)</f>
        <v>23815.690019000001</v>
      </c>
      <c r="H19" s="2"/>
    </row>
    <row r="20" spans="1:8" ht="20.25" customHeight="1">
      <c r="A20" s="2"/>
      <c r="B20" s="11" t="s">
        <v>70</v>
      </c>
      <c r="C20" s="15">
        <v>10806.76</v>
      </c>
      <c r="D20" s="15">
        <v>5047</v>
      </c>
      <c r="E20" s="15">
        <v>0</v>
      </c>
      <c r="F20" s="21">
        <f ca="1">'المصروفات التشغيلية'!$C20+'المصروفات التشغيلية'!$D20+'المصروفات التشغيلية'!$E20</f>
        <v>15853.76</v>
      </c>
      <c r="G20" s="6">
        <f ca="1">'المصروفات التشغيلية'!$F20+(10^-6)*ROW('المصروفات التشغيلية'!$F20)</f>
        <v>15853.76002</v>
      </c>
      <c r="H20" s="2"/>
    </row>
    <row r="21" spans="1:8" ht="22.5" customHeight="1">
      <c r="A21" s="2"/>
      <c r="B21" s="11" t="s">
        <v>82</v>
      </c>
      <c r="C21" s="15">
        <v>2115</v>
      </c>
      <c r="D21" s="15">
        <v>2191</v>
      </c>
      <c r="E21" s="15">
        <v>0</v>
      </c>
      <c r="F21" s="21">
        <f ca="1">'المصروفات التشغيلية'!$C21+'المصروفات التشغيلية'!$D21+'المصروفات التشغيلية'!$E21</f>
        <v>4306</v>
      </c>
      <c r="G21" s="6">
        <f ca="1">'المصروفات التشغيلية'!$F21+(10^-6)*ROW('المصروفات التشغيلية'!$F21)</f>
        <v>4306.0000209999998</v>
      </c>
      <c r="H21" s="2"/>
    </row>
    <row r="22" spans="1:8" ht="22.5" customHeight="1">
      <c r="A22" s="2"/>
      <c r="B22" s="11" t="s">
        <v>81</v>
      </c>
      <c r="C22" s="14">
        <v>950</v>
      </c>
      <c r="D22" s="15">
        <v>7486</v>
      </c>
      <c r="E22" s="14">
        <v>0</v>
      </c>
      <c r="F22" s="21">
        <f ca="1">'المصروفات التشغيلية'!$C22+'المصروفات التشغيلية'!$D22+'المصروفات التشغيلية'!$E22</f>
        <v>8436</v>
      </c>
      <c r="G22" s="6">
        <f ca="1">'المصروفات التشغيلية'!$F22+(10^-6)*ROW('المصروفات التشغيلية'!$F22)</f>
        <v>8436.0000220000002</v>
      </c>
      <c r="H22" s="2"/>
    </row>
    <row r="23" spans="1:8" ht="22.5" customHeight="1">
      <c r="A23" s="2"/>
      <c r="B23" s="11" t="s">
        <v>80</v>
      </c>
      <c r="C23" s="14">
        <v>2760</v>
      </c>
      <c r="D23" s="15">
        <v>4175</v>
      </c>
      <c r="E23" s="14">
        <v>0</v>
      </c>
      <c r="F23" s="21">
        <f ca="1">'المصروفات التشغيلية'!$C23+'المصروفات التشغيلية'!$D23+'المصروفات التشغيلية'!$E23</f>
        <v>6935</v>
      </c>
      <c r="G23" s="6">
        <f ca="1">'المصروفات التشغيلية'!$F23+(10^-6)*ROW('المصروفات التشغيلية'!$F23)</f>
        <v>6935.0000229999996</v>
      </c>
      <c r="H23" s="2"/>
    </row>
    <row r="24" spans="1:8" ht="22.5" customHeight="1">
      <c r="A24" s="2"/>
      <c r="B24" s="11" t="s">
        <v>71</v>
      </c>
      <c r="C24" s="15">
        <v>8205</v>
      </c>
      <c r="D24" s="15">
        <v>644</v>
      </c>
      <c r="E24" s="15">
        <v>0</v>
      </c>
      <c r="F24" s="21">
        <f ca="1">'المصروفات التشغيلية'!$C24+'المصروفات التشغيلية'!$D24+'المصروفات التشغيلية'!$E24</f>
        <v>8849</v>
      </c>
      <c r="G24" s="6">
        <f ca="1">'المصروفات التشغيلية'!$F24+(10^-6)*ROW('المصروفات التشغيلية'!$F24)</f>
        <v>8849.0000240000008</v>
      </c>
      <c r="H24" s="2"/>
    </row>
    <row r="25" spans="1:8" ht="22.5" customHeight="1">
      <c r="A25" s="2"/>
      <c r="B25" s="11" t="s">
        <v>72</v>
      </c>
      <c r="C25" s="15">
        <v>451</v>
      </c>
      <c r="D25" s="15">
        <v>71</v>
      </c>
      <c r="E25" s="15">
        <v>0</v>
      </c>
      <c r="F25" s="21">
        <f ca="1">'المصروفات التشغيلية'!$C25+'المصروفات التشغيلية'!$D25+'المصروفات التشغيلية'!$E25</f>
        <v>522</v>
      </c>
      <c r="G25" s="6">
        <f ca="1">'المصروفات التشغيلية'!$F25+(10^-6)*ROW('المصروفات التشغيلية'!$F25)</f>
        <v>522.00002500000005</v>
      </c>
      <c r="H25" s="2"/>
    </row>
    <row r="26" spans="1:8" ht="20.25" customHeight="1">
      <c r="A26" s="2"/>
      <c r="B26" s="11" t="s">
        <v>73</v>
      </c>
      <c r="C26" s="15">
        <v>1500</v>
      </c>
      <c r="D26" s="15">
        <v>1930</v>
      </c>
      <c r="E26" s="15">
        <v>0</v>
      </c>
      <c r="F26" s="21">
        <f ca="1">'المصروفات التشغيلية'!$C26+'المصروفات التشغيلية'!$D26+'المصروفات التشغيلية'!$E26</f>
        <v>3430</v>
      </c>
      <c r="G26" s="6">
        <f ca="1">'المصروفات التشغيلية'!$F26+(10^-6)*ROW('المصروفات التشغيلية'!$F26)</f>
        <v>3430.0000260000002</v>
      </c>
      <c r="H26" s="2"/>
    </row>
    <row r="27" spans="1:8" ht="20.25" customHeight="1">
      <c r="A27" s="2"/>
      <c r="B27" s="11" t="s">
        <v>83</v>
      </c>
      <c r="C27" s="14">
        <v>3.15</v>
      </c>
      <c r="D27" s="15">
        <v>206.78</v>
      </c>
      <c r="E27" s="14">
        <v>0</v>
      </c>
      <c r="F27" s="21">
        <f ca="1">'المصروفات التشغيلية'!$C27+'المصروفات التشغيلية'!$D27+'المصروفات التشغيلية'!$E27</f>
        <v>209.93</v>
      </c>
      <c r="G27" s="6">
        <f ca="1">'المصروفات التشغيلية'!$F27+(10^-6)*ROW('المصروفات التشغيلية'!$F27)</f>
        <v>209.930027</v>
      </c>
      <c r="H27" s="2"/>
    </row>
    <row r="28" spans="1:8" ht="20.25" customHeight="1">
      <c r="A28" s="2"/>
      <c r="B28" s="11" t="s">
        <v>46</v>
      </c>
      <c r="C28" s="15">
        <v>8050</v>
      </c>
      <c r="D28" s="15">
        <v>1216</v>
      </c>
      <c r="E28" s="15">
        <v>0</v>
      </c>
      <c r="F28" s="21">
        <f ca="1">'المصروفات التشغيلية'!$C28+'المصروفات التشغيلية'!$D28+'المصروفات التشغيلية'!$E28</f>
        <v>9266</v>
      </c>
      <c r="G28" s="6">
        <f ca="1">'المصروفات التشغيلية'!$F28+(10^-6)*ROW('المصروفات التشغيلية'!$F28)</f>
        <v>9266.0000280000004</v>
      </c>
      <c r="H28" s="2"/>
    </row>
    <row r="29" spans="1:8" ht="20.25" customHeight="1">
      <c r="A29" s="2"/>
      <c r="B29" s="11" t="s">
        <v>84</v>
      </c>
      <c r="C29" s="14">
        <v>290</v>
      </c>
      <c r="D29" s="15">
        <v>335</v>
      </c>
      <c r="E29" s="14">
        <v>0</v>
      </c>
      <c r="F29" s="21">
        <f ca="1">'المصروفات التشغيلية'!$C29+'المصروفات التشغيلية'!$D29+'المصروفات التشغيلية'!$E29</f>
        <v>625</v>
      </c>
      <c r="G29" s="6">
        <f ca="1">'المصروفات التشغيلية'!$F29+(10^-6)*ROW('المصروفات التشغيلية'!$F29)</f>
        <v>625.00002900000004</v>
      </c>
      <c r="H29" s="2"/>
    </row>
    <row r="30" spans="1:8" ht="20.25" customHeight="1">
      <c r="A30" s="2"/>
      <c r="B30" s="11" t="s">
        <v>74</v>
      </c>
      <c r="C30" s="15">
        <v>25487.5</v>
      </c>
      <c r="D30" s="15">
        <v>0</v>
      </c>
      <c r="E30" s="15">
        <v>0</v>
      </c>
      <c r="F30" s="21">
        <f ca="1">'المصروفات التشغيلية'!$C30+'المصروفات التشغيلية'!$D30+'المصروفات التشغيلية'!$E30</f>
        <v>25487.5</v>
      </c>
      <c r="G30" s="6">
        <f ca="1">'المصروفات التشغيلية'!$F30+(10^-6)*ROW('المصروفات التشغيلية'!$F30)</f>
        <v>25487.500029999999</v>
      </c>
      <c r="H30" s="2"/>
    </row>
    <row r="31" spans="1:8" ht="20.25" customHeight="1">
      <c r="A31" s="2"/>
      <c r="B31" s="11" t="s">
        <v>49</v>
      </c>
      <c r="C31" s="15">
        <v>41469</v>
      </c>
      <c r="D31" s="15">
        <v>720</v>
      </c>
      <c r="E31" s="15">
        <v>0</v>
      </c>
      <c r="F31" s="21">
        <f ca="1">'المصروفات التشغيلية'!$C31+'المصروفات التشغيلية'!$D31+'المصروفات التشغيلية'!$E31</f>
        <v>42189</v>
      </c>
      <c r="G31" s="6">
        <f ca="1">'المصروفات التشغيلية'!$F31+(10^-6)*ROW('المصروفات التشغيلية'!$F31)</f>
        <v>42189.000031000003</v>
      </c>
      <c r="H31" s="2"/>
    </row>
    <row r="32" spans="1:8" ht="20.25" customHeight="1">
      <c r="A32" s="2"/>
      <c r="B32" s="11" t="s">
        <v>75</v>
      </c>
      <c r="C32" s="15">
        <v>0</v>
      </c>
      <c r="D32" s="15">
        <v>1625</v>
      </c>
      <c r="E32" s="15">
        <v>0</v>
      </c>
      <c r="F32" s="21">
        <f ca="1">'المصروفات التشغيلية'!$C32+'المصروفات التشغيلية'!$D32+'المصروفات التشغيلية'!$E32</f>
        <v>1625</v>
      </c>
      <c r="G32" s="6">
        <f ca="1">'المصروفات التشغيلية'!$F32+(10^-6)*ROW('المصروفات التشغيلية'!$F32)</f>
        <v>1625.0000319999999</v>
      </c>
      <c r="H32" s="2"/>
    </row>
    <row r="33" spans="1:8" ht="20.25" customHeight="1">
      <c r="A33" s="2"/>
      <c r="B33" s="11" t="s">
        <v>85</v>
      </c>
      <c r="C33" s="14">
        <v>1030</v>
      </c>
      <c r="D33" s="15">
        <v>0</v>
      </c>
      <c r="E33" s="14">
        <v>0</v>
      </c>
      <c r="F33" s="21">
        <f ca="1">'المصروفات التشغيلية'!$C33+'المصروفات التشغيلية'!$D33+'المصروفات التشغيلية'!$E33</f>
        <v>1030</v>
      </c>
      <c r="G33" s="6">
        <f ca="1">'المصروفات التشغيلية'!$F33+(10^-6)*ROW('المصروفات التشغيلية'!$F33)</f>
        <v>1030.000033</v>
      </c>
      <c r="H33" s="2"/>
    </row>
    <row r="34" spans="1:8" ht="20.25" customHeight="1">
      <c r="A34" s="2"/>
      <c r="B34" s="11" t="s">
        <v>76</v>
      </c>
      <c r="C34" s="14">
        <v>0</v>
      </c>
      <c r="D34" s="15">
        <v>0</v>
      </c>
      <c r="E34" s="14">
        <v>3000</v>
      </c>
      <c r="F34" s="21">
        <f ca="1">'المصروفات التشغيلية'!$C34+'المصروفات التشغيلية'!$D34+'المصروفات التشغيلية'!$E34</f>
        <v>3000</v>
      </c>
      <c r="G34" s="6">
        <f ca="1">'المصروفات التشغيلية'!$F34+(10^-6)*ROW('المصروفات التشغيلية'!$F34)</f>
        <v>3000.0000340000001</v>
      </c>
      <c r="H34" s="2"/>
    </row>
    <row r="35" spans="1:8" ht="30.75" customHeight="1">
      <c r="A35" s="2"/>
      <c r="B35" s="11" t="s">
        <v>86</v>
      </c>
      <c r="C35" s="15">
        <v>14275.5</v>
      </c>
      <c r="D35" s="15">
        <v>0</v>
      </c>
      <c r="E35" s="15">
        <v>0</v>
      </c>
      <c r="F35" s="21">
        <f ca="1">'المصروفات التشغيلية'!$C35+'المصروفات التشغيلية'!$D35+'المصروفات التشغيلية'!$E35</f>
        <v>14275.5</v>
      </c>
      <c r="G35" s="6">
        <f ca="1">'المصروفات التشغيلية'!$F35+(10^-6)*ROW('المصروفات التشغيلية'!$F35)</f>
        <v>14275.500034999999</v>
      </c>
      <c r="H35" s="2"/>
    </row>
    <row r="36" spans="1:8" ht="30" customHeight="1">
      <c r="A36" s="2"/>
      <c r="B36" s="12" t="s">
        <v>3</v>
      </c>
      <c r="C36" s="22">
        <f>SUBTOTAL(109,C5:C35)</f>
        <v>1226702.0599999998</v>
      </c>
      <c r="D36" s="22">
        <f>SUBTOTAL(109,D5:D35)</f>
        <v>363414.2</v>
      </c>
      <c r="E36" s="22">
        <f>SUBTOTAL(109,E5:E35)</f>
        <v>20628</v>
      </c>
      <c r="F36" s="22">
        <f>SUBTOTAL(109,F5:F35)</f>
        <v>1610744.2599999998</v>
      </c>
      <c r="G36" s="13"/>
      <c r="H36" s="2"/>
    </row>
  </sheetData>
  <sheetProtection insertColumns="0" insertRows="0" deleteColumns="0" deleteRows="0" selectLockedCells="1" autoFilter="0"/>
  <dataConsolidate/>
  <mergeCells count="2">
    <mergeCell ref="B1:H1"/>
    <mergeCell ref="B2:H2"/>
  </mergeCells>
  <phoneticPr fontId="0" type="noConversion"/>
  <dataValidations count="5">
    <dataValidation allowBlank="1" showInputMessage="1" showErrorMessage="1" prompt="أدخل &quot;المصروفات التشغيلية الشهرية&quot; في ورقة العمل هذه" sqref="A1"/>
    <dataValidation allowBlank="1" showInputMessage="1" showErrorMessage="1" prompt="يتم تحديث &quot;اسم الشركة&quot; تلقائياً في هذه الخلية" sqref="B1:E1"/>
    <dataValidation allowBlank="1" showInputMessage="1" showErrorMessage="1" prompt="يتم تحديث العنوان في هذه الخلية تلقائياً. أدخل تفاصيل &quot;المصروفات التشغيلية الشهرية&quot; في الجدول أدناه" sqref="B2:E2"/>
    <dataValidation allowBlank="1" showInputMessage="1" showErrorMessage="1" prompt="أدخل &quot;المصروفات التشغيلية&quot; في هذا العمود أسفل هذا العنوان. استخدم عوامل تصفية العناوين للبحث عن إدخالات معينة." sqref="B4:E4"/>
    <dataValidation allowBlank="1" showInputMessage="1" showErrorMessage="1" prompt="أدخل المبلغ &quot;الفعلي&quot; في هذا العمود أسفل هذا العنوان" sqref="F4"/>
  </dataValidations>
  <printOptions horizontalCentered="1"/>
  <pageMargins left="0.25" right="0.25" top="0.25" bottom="0.25" header="0" footer="0"/>
  <pageSetup paperSize="9" fitToHeight="0" orientation="portrait" r:id="rId1"/>
  <headerFooter differentFirst="1">
    <oddFooter>Page &amp;P of &amp;N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7" tint="0.39997558519241921"/>
    <pageSetUpPr autoPageBreaks="0" fitToPage="1"/>
  </sheetPr>
  <dimension ref="A1:E30"/>
  <sheetViews>
    <sheetView showGridLines="0" rightToLeft="1" tabSelected="1" topLeftCell="A19" zoomScaleNormal="100" workbookViewId="0">
      <selection activeCell="B30" sqref="B30"/>
    </sheetView>
  </sheetViews>
  <sheetFormatPr defaultColWidth="8.875" defaultRowHeight="30" customHeight="1"/>
  <cols>
    <col min="1" max="1" width="4" style="1" customWidth="1"/>
    <col min="2" max="2" width="40" style="1" customWidth="1"/>
    <col min="3" max="3" width="18.875" style="1" customWidth="1"/>
    <col min="4" max="4" width="21.875" style="1" hidden="1" customWidth="1"/>
    <col min="5" max="5" width="4" style="1" customWidth="1"/>
    <col min="6" max="6" width="4" customWidth="1"/>
  </cols>
  <sheetData>
    <row r="1" spans="1:5" ht="24" customHeight="1">
      <c r="A1" s="2"/>
      <c r="B1" s="23" t="s">
        <v>100</v>
      </c>
      <c r="C1" s="23"/>
      <c r="D1" s="23"/>
      <c r="E1" s="23"/>
    </row>
    <row r="2" spans="1:5" ht="23.25" customHeight="1">
      <c r="A2" s="2"/>
      <c r="B2" s="24" t="s">
        <v>4</v>
      </c>
      <c r="C2" s="25"/>
      <c r="D2" s="25"/>
      <c r="E2" s="25"/>
    </row>
    <row r="3" spans="1:5" ht="15" customHeight="1">
      <c r="A3" s="2"/>
      <c r="B3" s="2"/>
      <c r="C3" s="2"/>
      <c r="D3" s="2"/>
      <c r="E3" s="2"/>
    </row>
    <row r="4" spans="1:5" ht="30" customHeight="1">
      <c r="A4" s="2"/>
      <c r="B4" s="8" t="s">
        <v>5</v>
      </c>
      <c r="C4" s="7" t="s">
        <v>77</v>
      </c>
      <c r="D4" s="4" t="s">
        <v>1</v>
      </c>
      <c r="E4" s="2"/>
    </row>
    <row r="5" spans="1:5" ht="19.5" customHeight="1">
      <c r="A5" s="2"/>
      <c r="B5" s="9" t="s">
        <v>6</v>
      </c>
      <c r="C5" s="10"/>
      <c r="D5" s="6">
        <f ca="1">'مصروفات الاسر'!$C5+(10^-6)*ROW('مصروفات الاسر'!$C5)</f>
        <v>4.9999999999999996E-6</v>
      </c>
      <c r="E5" s="2"/>
    </row>
    <row r="6" spans="1:5" ht="19.5" customHeight="1">
      <c r="A6" s="2"/>
      <c r="B6" s="11" t="s">
        <v>95</v>
      </c>
      <c r="C6" s="10">
        <f>931000-5700</f>
        <v>925300</v>
      </c>
      <c r="D6" s="6">
        <f ca="1">'مصروفات الاسر'!$C6+(10^-6)*ROW('مصروفات الاسر'!$C6)</f>
        <v>925300.00000600005</v>
      </c>
      <c r="E6" s="2"/>
    </row>
    <row r="7" spans="1:5" ht="19.5" customHeight="1">
      <c r="A7" s="2"/>
      <c r="B7" s="11" t="s">
        <v>96</v>
      </c>
      <c r="C7" s="10">
        <v>204000</v>
      </c>
      <c r="D7" s="6">
        <f ca="1">'مصروفات الاسر'!$C7+(10^-6)*ROW('مصروفات الاسر'!$C7)</f>
        <v>204000.000007</v>
      </c>
      <c r="E7" s="2"/>
    </row>
    <row r="8" spans="1:5" ht="19.5" customHeight="1">
      <c r="A8" s="2"/>
      <c r="B8" s="11" t="s">
        <v>97</v>
      </c>
      <c r="C8" s="10">
        <v>75600</v>
      </c>
      <c r="D8" s="6">
        <f ca="1">'مصروفات الاسر'!$C8+(10^-6)*ROW('مصروفات الاسر'!$C8)</f>
        <v>75600.000008000003</v>
      </c>
      <c r="E8" s="2"/>
    </row>
    <row r="9" spans="1:5" ht="19.5" customHeight="1">
      <c r="A9" s="2"/>
      <c r="B9" s="11" t="s">
        <v>98</v>
      </c>
      <c r="C9" s="10">
        <v>4800</v>
      </c>
      <c r="D9" s="6">
        <f ca="1">'مصروفات الاسر'!$C9+(10^-6)*ROW('مصروفات الاسر'!$C9)</f>
        <v>4800.0000090000003</v>
      </c>
      <c r="E9" s="2"/>
    </row>
    <row r="10" spans="1:5" ht="19.5" customHeight="1">
      <c r="A10" s="2"/>
      <c r="B10" s="11" t="s">
        <v>53</v>
      </c>
      <c r="C10" s="10">
        <v>300000</v>
      </c>
      <c r="D10" s="6">
        <f ca="1">'مصروفات الاسر'!$C10+(10^-6)*ROW('مصروفات الاسر'!$C10)</f>
        <v>300000.00001000002</v>
      </c>
      <c r="E10" s="2"/>
    </row>
    <row r="11" spans="1:5" ht="19.5" customHeight="1">
      <c r="A11" s="2"/>
      <c r="B11" s="11" t="s">
        <v>54</v>
      </c>
      <c r="C11" s="10">
        <v>0</v>
      </c>
      <c r="D11" s="6">
        <f ca="1">'مصروفات الاسر'!$C11+(10^-6)*ROW('مصروفات الاسر'!$C11)</f>
        <v>1.1E-5</v>
      </c>
      <c r="E11" s="2"/>
    </row>
    <row r="12" spans="1:5" ht="19.5" customHeight="1">
      <c r="A12" s="2"/>
      <c r="B12" s="11" t="s">
        <v>55</v>
      </c>
      <c r="C12" s="10">
        <v>12000</v>
      </c>
      <c r="D12" s="6">
        <f ca="1">'مصروفات الاسر'!$C12+(10^-6)*ROW('مصروفات الاسر'!$C12)</f>
        <v>12000.000012</v>
      </c>
      <c r="E12" s="2"/>
    </row>
    <row r="13" spans="1:5" ht="19.5" customHeight="1">
      <c r="A13" s="2"/>
      <c r="B13" s="11" t="s">
        <v>99</v>
      </c>
      <c r="C13" s="10">
        <v>600</v>
      </c>
      <c r="D13" s="6">
        <f ca="1">'مصروفات الاسر'!$C13+(10^-6)*ROW('مصروفات الاسر'!$C13)</f>
        <v>600.00001299999997</v>
      </c>
      <c r="E13" s="2"/>
    </row>
    <row r="14" spans="1:5" ht="19.5" customHeight="1">
      <c r="A14" s="2"/>
      <c r="B14" s="11" t="s">
        <v>78</v>
      </c>
      <c r="C14" s="10">
        <v>230000</v>
      </c>
      <c r="D14" s="6">
        <f ca="1">'مصروفات الاسر'!$C14+(10^-6)*ROW('مصروفات الاسر'!$C14)</f>
        <v>230000.00001399999</v>
      </c>
      <c r="E14" s="2"/>
    </row>
    <row r="15" spans="1:5" ht="19.5" customHeight="1">
      <c r="A15" s="2"/>
      <c r="B15" s="11" t="s">
        <v>56</v>
      </c>
      <c r="C15" s="10">
        <v>5000</v>
      </c>
      <c r="D15" s="6">
        <f ca="1">'مصروفات الاسر'!$C15+(10^-6)*ROW('مصروفات الاسر'!$C15)</f>
        <v>5000.0000149999996</v>
      </c>
      <c r="E15" s="2"/>
    </row>
    <row r="16" spans="1:5" ht="19.5" customHeight="1">
      <c r="A16" s="2"/>
      <c r="B16" s="11" t="s">
        <v>57</v>
      </c>
      <c r="C16" s="10">
        <v>5000</v>
      </c>
      <c r="D16" s="6">
        <f ca="1">'مصروفات الاسر'!$C16+(10^-6)*ROW('مصروفات الاسر'!$C16)</f>
        <v>5000.000016</v>
      </c>
      <c r="E16" s="2"/>
    </row>
    <row r="17" spans="1:5" ht="20.25" customHeight="1">
      <c r="A17" s="2"/>
      <c r="B17" s="11" t="s">
        <v>58</v>
      </c>
      <c r="C17" s="10">
        <v>0</v>
      </c>
      <c r="D17" s="6">
        <f ca="1">'مصروفات الاسر'!$C17+(10^-6)*ROW('مصروفات الاسر'!$C17)</f>
        <v>1.7E-5</v>
      </c>
      <c r="E17" s="2"/>
    </row>
    <row r="18" spans="1:5" ht="20.25" customHeight="1">
      <c r="A18" s="2"/>
      <c r="B18" s="11" t="s">
        <v>59</v>
      </c>
      <c r="C18" s="10">
        <v>3600</v>
      </c>
      <c r="D18" s="6">
        <f ca="1">'مصروفات الاسر'!$C18+(10^-6)*ROW('مصروفات الاسر'!$C18)</f>
        <v>3600.0000180000002</v>
      </c>
      <c r="E18" s="2"/>
    </row>
    <row r="19" spans="1:5" ht="20.25" customHeight="1">
      <c r="A19" s="2"/>
      <c r="B19" s="11" t="s">
        <v>87</v>
      </c>
      <c r="C19" s="10">
        <v>50000</v>
      </c>
      <c r="D19" s="6">
        <f ca="1">'مصروفات الاسر'!$C19+(10^-6)*ROW('مصروفات الاسر'!$C19)</f>
        <v>50000.000018999999</v>
      </c>
      <c r="E19" s="2"/>
    </row>
    <row r="20" spans="1:5" ht="19.5" customHeight="1">
      <c r="A20" s="2"/>
      <c r="B20" s="9" t="s">
        <v>8</v>
      </c>
      <c r="C20" s="10"/>
      <c r="D20" s="6">
        <f ca="1">'مصروفات الاسر'!$C20+(10^-6)*ROW('مصروفات الاسر'!$C20)</f>
        <v>1.9999999999999998E-5</v>
      </c>
      <c r="E20" s="2"/>
    </row>
    <row r="21" spans="1:5" ht="19.5" customHeight="1">
      <c r="A21" s="2"/>
      <c r="B21" s="11" t="s">
        <v>60</v>
      </c>
      <c r="C21" s="10">
        <v>31528</v>
      </c>
      <c r="D21" s="6">
        <f ca="1">'مصروفات الاسر'!$C21+(10^-6)*ROW('مصروفات الاسر'!$C21)</f>
        <v>31528.000021</v>
      </c>
      <c r="E21" s="2"/>
    </row>
    <row r="22" spans="1:5" ht="30.75" customHeight="1">
      <c r="A22" s="2"/>
      <c r="B22" s="11" t="s">
        <v>61</v>
      </c>
      <c r="C22" s="10">
        <v>258</v>
      </c>
      <c r="D22" s="6">
        <f ca="1">'مصروفات الاسر'!$C22+(10^-6)*ROW('مصروفات الاسر'!$C22)</f>
        <v>258.000022</v>
      </c>
      <c r="E22" s="2"/>
    </row>
    <row r="23" spans="1:5" ht="30.75" customHeight="1">
      <c r="A23" s="2"/>
      <c r="B23" s="11" t="s">
        <v>62</v>
      </c>
      <c r="C23" s="10">
        <v>17388</v>
      </c>
      <c r="D23" s="6">
        <f ca="1">'مصروفات الاسر'!$C23+(10^-6)*ROW('مصروفات الاسر'!$C23)</f>
        <v>17388.000023000001</v>
      </c>
      <c r="E23" s="2"/>
    </row>
    <row r="24" spans="1:5" ht="20.25" customHeight="1">
      <c r="A24" s="2"/>
      <c r="B24" s="11" t="s">
        <v>16</v>
      </c>
      <c r="C24" s="10">
        <v>30202</v>
      </c>
      <c r="D24" s="6">
        <f ca="1">'مصروفات الاسر'!$C24+(10^-6)*ROW('مصروفات الاسر'!$C24)</f>
        <v>30202.000024000001</v>
      </c>
      <c r="E24" s="2"/>
    </row>
    <row r="25" spans="1:5" ht="20.25" customHeight="1">
      <c r="A25" s="2"/>
      <c r="B25" s="11" t="s">
        <v>23</v>
      </c>
      <c r="C25" s="10">
        <v>33000</v>
      </c>
      <c r="D25" s="6">
        <f ca="1">'مصروفات الاسر'!$C25+(10^-6)*ROW('مصروفات الاسر'!$C25)</f>
        <v>33000.000025000001</v>
      </c>
      <c r="E25" s="2"/>
    </row>
    <row r="26" spans="1:5" ht="19.5" customHeight="1">
      <c r="A26" s="2"/>
      <c r="B26" s="9" t="s">
        <v>9</v>
      </c>
      <c r="C26" s="10"/>
      <c r="D26" s="6">
        <f ca="1">'مصروفات الاسر'!$C26+(10^-6)*ROW('مصروفات الاسر'!$C26)</f>
        <v>2.5999999999999998E-5</v>
      </c>
      <c r="E26" s="2"/>
    </row>
    <row r="27" spans="1:5" ht="19.5" customHeight="1">
      <c r="A27" s="2"/>
      <c r="B27" s="11" t="s">
        <v>63</v>
      </c>
      <c r="C27" s="10">
        <v>501</v>
      </c>
      <c r="D27" s="6">
        <f ca="1">'مصروفات الاسر'!$C27+(10^-6)*ROW('مصروفات الاسر'!$C27)</f>
        <v>501.00002699999999</v>
      </c>
      <c r="E27" s="2"/>
    </row>
    <row r="28" spans="1:5" ht="19.5" customHeight="1">
      <c r="A28" s="2"/>
      <c r="B28" s="11" t="s">
        <v>64</v>
      </c>
      <c r="C28" s="10">
        <v>1680</v>
      </c>
      <c r="D28" s="6">
        <f ca="1">'مصروفات الاسر'!$C28+(10^-6)*ROW('مصروفات الاسر'!$C28)</f>
        <v>1680.0000279999999</v>
      </c>
      <c r="E28" s="2"/>
    </row>
    <row r="29" spans="1:5" ht="19.5" customHeight="1">
      <c r="A29" s="2"/>
      <c r="B29" s="11" t="s">
        <v>103</v>
      </c>
      <c r="C29" s="10">
        <v>21996</v>
      </c>
      <c r="D29" s="6">
        <f ca="1">'مصروفات الاسر'!$C29+(10^-6)*ROW('مصروفات الاسر'!$C29)</f>
        <v>21996.000028999999</v>
      </c>
      <c r="E29" s="2"/>
    </row>
    <row r="30" spans="1:5" ht="30" customHeight="1">
      <c r="A30" s="2"/>
      <c r="B30" s="12" t="s">
        <v>7</v>
      </c>
      <c r="C30" s="16">
        <f>SUBTOTAL(109,C5:C29)</f>
        <v>1952453</v>
      </c>
      <c r="D30" s="17"/>
      <c r="E30" s="2"/>
    </row>
  </sheetData>
  <sheetProtection insertColumns="0" insertRows="0" deleteColumns="0" deleteRows="0" selectLockedCells="1" autoFilter="0"/>
  <dataConsolidate/>
  <mergeCells count="2">
    <mergeCell ref="B1:E1"/>
    <mergeCell ref="B2:E2"/>
  </mergeCells>
  <phoneticPr fontId="0" type="noConversion"/>
  <dataValidations count="5">
    <dataValidation allowBlank="1" showInputMessage="1" showErrorMessage="1" prompt="أدخل المبلغ &quot;الفعلي&quot; في هذا العمود أسفل هذا العنوان" sqref="C4"/>
    <dataValidation allowBlank="1" showInputMessage="1" showErrorMessage="1" prompt="أدخل &quot;المصروفات التشغيلية&quot; في هذا العمود أسفل هذا العنوان. استخدم عوامل تصفية العناوين للبحث عن إدخالات معينة." sqref="B4"/>
    <dataValidation allowBlank="1" showInputMessage="1" showErrorMessage="1" prompt="يتم تحديث العنوان في هذه الخلية تلقائياً. أدخل تفاصيل &quot;المصروفات التشغيلية الشهرية&quot; في الجدول أدناه" sqref="B2"/>
    <dataValidation allowBlank="1" showInputMessage="1" showErrorMessage="1" prompt="يتم تحديث &quot;اسم الشركة&quot; تلقائياً في هذه الخلية" sqref="B1"/>
    <dataValidation allowBlank="1" showInputMessage="1" showErrorMessage="1" prompt="أدخل &quot;المصروفات التشغيلية الشهرية&quot; في ورقة العمل هذه" sqref="A1"/>
  </dataValidations>
  <printOptions horizontalCentered="1"/>
  <pageMargins left="0.25" right="0.25" top="0.25" bottom="0.25" header="0" footer="0"/>
  <pageSetup paperSize="9" fitToHeight="0" orientation="portrait" r:id="rId1"/>
  <headerFooter differentFirst="1">
    <oddFooter>Page &amp;P of &amp;N</oddFooter>
  </headerFooter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7" tint="0.39997558519241921"/>
    <pageSetUpPr autoPageBreaks="0" fitToPage="1"/>
  </sheetPr>
  <dimension ref="A1:E37"/>
  <sheetViews>
    <sheetView showGridLines="0" rightToLeft="1" topLeftCell="A22" zoomScaleNormal="100" workbookViewId="0">
      <selection activeCell="C37" sqref="C37"/>
    </sheetView>
  </sheetViews>
  <sheetFormatPr defaultColWidth="8.875" defaultRowHeight="30" customHeight="1"/>
  <cols>
    <col min="1" max="1" width="4" style="1" customWidth="1"/>
    <col min="2" max="2" width="41.375" style="1" customWidth="1"/>
    <col min="3" max="3" width="18.875" style="1" customWidth="1"/>
    <col min="4" max="4" width="21.875" style="1" hidden="1" customWidth="1"/>
    <col min="5" max="5" width="4" style="1" customWidth="1"/>
    <col min="6" max="6" width="4" customWidth="1"/>
  </cols>
  <sheetData>
    <row r="1" spans="1:5" ht="22.5" customHeight="1">
      <c r="A1" s="2"/>
      <c r="B1" s="23" t="s">
        <v>100</v>
      </c>
      <c r="C1" s="23"/>
      <c r="D1" s="23"/>
      <c r="E1" s="23"/>
    </row>
    <row r="2" spans="1:5" ht="26.25" customHeight="1">
      <c r="A2" s="2"/>
      <c r="B2" s="24" t="s">
        <v>28</v>
      </c>
      <c r="C2" s="25"/>
      <c r="D2" s="25"/>
      <c r="E2" s="25"/>
    </row>
    <row r="3" spans="1:5" ht="15" customHeight="1">
      <c r="A3" s="2"/>
      <c r="B3" s="2"/>
      <c r="C3" s="2"/>
      <c r="D3" s="2"/>
      <c r="E3" s="2"/>
    </row>
    <row r="4" spans="1:5" ht="30" customHeight="1">
      <c r="A4" s="2"/>
      <c r="B4" s="4" t="s">
        <v>10</v>
      </c>
      <c r="C4" s="5" t="s">
        <v>0</v>
      </c>
      <c r="D4" s="4" t="s">
        <v>1</v>
      </c>
      <c r="E4" s="2"/>
    </row>
    <row r="5" spans="1:5" ht="19.5" customHeight="1">
      <c r="A5" s="2"/>
      <c r="B5" s="9" t="s">
        <v>11</v>
      </c>
      <c r="C5" s="10"/>
      <c r="D5" s="6">
        <f ca="1">'الايرادات التبرعات'!$C5+(10^-6)*ROW('الايرادات التبرعات'!$C5)</f>
        <v>4.9999999999999996E-6</v>
      </c>
      <c r="E5" s="2"/>
    </row>
    <row r="6" spans="1:5" ht="19.5" customHeight="1">
      <c r="A6" s="2"/>
      <c r="B6" s="11" t="s">
        <v>15</v>
      </c>
      <c r="C6" s="18">
        <v>754595.52</v>
      </c>
      <c r="D6" s="6">
        <f ca="1">'الايرادات التبرعات'!$C6+(10^-6)*ROW('الايرادات التبرعات'!$C6)</f>
        <v>754595.52000600006</v>
      </c>
      <c r="E6" s="2"/>
    </row>
    <row r="7" spans="1:5" ht="19.5" customHeight="1">
      <c r="A7" s="2"/>
      <c r="B7" s="11" t="s">
        <v>101</v>
      </c>
      <c r="C7" s="18">
        <v>46381.87</v>
      </c>
      <c r="D7" s="6">
        <f ca="1">'الايرادات التبرعات'!$C7+(10^-6)*ROW('الايرادات التبرعات'!$C7)</f>
        <v>46381.870007000005</v>
      </c>
      <c r="E7" s="2"/>
    </row>
    <row r="8" spans="1:5" ht="19.5" customHeight="1">
      <c r="A8" s="2"/>
      <c r="B8" s="11" t="s">
        <v>17</v>
      </c>
      <c r="C8" s="19">
        <f>58150.3-4320</f>
        <v>53830.3</v>
      </c>
      <c r="D8" s="6">
        <f ca="1">'الايرادات التبرعات'!$C8+(10^-6)*ROW('الايرادات التبرعات'!$C8)</f>
        <v>53830.300008000006</v>
      </c>
      <c r="E8" s="2"/>
    </row>
    <row r="9" spans="1:5" ht="19.5" customHeight="1">
      <c r="A9" s="2"/>
      <c r="B9" s="11" t="s">
        <v>102</v>
      </c>
      <c r="C9" s="19">
        <v>27127.360000000001</v>
      </c>
      <c r="D9" s="6">
        <f ca="1">'الايرادات التبرعات'!$C9+(10^-6)*ROW('الايرادات التبرعات'!$C9)</f>
        <v>27127.360009</v>
      </c>
      <c r="E9" s="2"/>
    </row>
    <row r="10" spans="1:5" ht="19.5" customHeight="1">
      <c r="A10" s="2"/>
      <c r="B10" s="11" t="s">
        <v>18</v>
      </c>
      <c r="C10" s="18">
        <v>972000</v>
      </c>
      <c r="D10" s="6">
        <f ca="1">'الايرادات التبرعات'!$C10+(10^-6)*ROW('الايرادات التبرعات'!$C10)</f>
        <v>972000.00000999996</v>
      </c>
      <c r="E10" s="2"/>
    </row>
    <row r="11" spans="1:5" ht="19.5" customHeight="1">
      <c r="A11" s="2"/>
      <c r="B11" s="11" t="s">
        <v>19</v>
      </c>
      <c r="C11" s="18">
        <v>6000</v>
      </c>
      <c r="D11" s="6">
        <f ca="1">'الايرادات التبرعات'!$C11+(10^-6)*ROW('الايرادات التبرعات'!$C11)</f>
        <v>6000.0000110000001</v>
      </c>
      <c r="E11" s="2"/>
    </row>
    <row r="12" spans="1:5" ht="31.5" customHeight="1">
      <c r="A12" s="2"/>
      <c r="B12" s="11" t="s">
        <v>94</v>
      </c>
      <c r="C12" s="18">
        <v>285000</v>
      </c>
      <c r="D12" s="6">
        <f ca="1">'الايرادات التبرعات'!$C12+(10^-6)*ROW('الايرادات التبرعات'!$C12)</f>
        <v>285000.00001199997</v>
      </c>
      <c r="E12" s="2"/>
    </row>
    <row r="13" spans="1:5" ht="19.5" customHeight="1">
      <c r="A13" s="2"/>
      <c r="B13" s="11" t="s">
        <v>20</v>
      </c>
      <c r="C13" s="18">
        <v>250000</v>
      </c>
      <c r="D13" s="6">
        <f ca="1">'الايرادات التبرعات'!$C13+(10^-6)*ROW('الايرادات التبرعات'!$C13)</f>
        <v>250000.00001300001</v>
      </c>
      <c r="E13" s="2"/>
    </row>
    <row r="14" spans="1:5" ht="19.5" customHeight="1">
      <c r="A14" s="2"/>
      <c r="B14" s="11" t="s">
        <v>21</v>
      </c>
      <c r="C14" s="18">
        <v>5000</v>
      </c>
      <c r="D14" s="6">
        <f ca="1">'الايرادات التبرعات'!$C14+(10^-6)*ROW('الايرادات التبرعات'!$C14)</f>
        <v>5000.0000140000002</v>
      </c>
      <c r="E14" s="2"/>
    </row>
    <row r="15" spans="1:5" ht="19.5" customHeight="1">
      <c r="A15" s="2"/>
      <c r="B15" s="11" t="s">
        <v>22</v>
      </c>
      <c r="C15" s="18">
        <v>50000</v>
      </c>
      <c r="D15" s="6">
        <f ca="1">'الايرادات التبرعات'!$C15+(10^-6)*ROW('الايرادات التبرعات'!$C15)</f>
        <v>50000.000014999998</v>
      </c>
      <c r="E15" s="2"/>
    </row>
    <row r="16" spans="1:5" ht="19.5" customHeight="1">
      <c r="A16" s="2"/>
      <c r="B16" s="11" t="s">
        <v>93</v>
      </c>
      <c r="C16" s="18">
        <v>84890</v>
      </c>
      <c r="D16" s="6">
        <f ca="1">'الايرادات التبرعات'!$C16+(10^-6)*ROW('الايرادات التبرعات'!$C16)</f>
        <v>84890.000016000005</v>
      </c>
      <c r="E16" s="2"/>
    </row>
    <row r="17" spans="1:5" ht="19.5" customHeight="1">
      <c r="A17" s="2"/>
      <c r="B17" s="9" t="s">
        <v>12</v>
      </c>
      <c r="C17" s="18"/>
      <c r="D17" s="6">
        <f ca="1">'الايرادات التبرعات'!$C17+(10^-6)*ROW('الايرادات التبرعات'!$C17)</f>
        <v>1.7E-5</v>
      </c>
      <c r="E17" s="2"/>
    </row>
    <row r="18" spans="1:5" ht="19.5" customHeight="1">
      <c r="A18" s="2"/>
      <c r="B18" s="11" t="s">
        <v>88</v>
      </c>
      <c r="C18" s="18">
        <v>1950</v>
      </c>
      <c r="D18" s="6">
        <f ca="1">'الايرادات التبرعات'!$C18+(10^-6)*ROW('الايرادات التبرعات'!$C18)</f>
        <v>1950.000018</v>
      </c>
      <c r="E18" s="2"/>
    </row>
    <row r="19" spans="1:5" ht="19.5" customHeight="1">
      <c r="A19" s="2"/>
      <c r="B19" s="9" t="s">
        <v>13</v>
      </c>
      <c r="C19" s="18"/>
      <c r="D19" s="6">
        <f ca="1">'الايرادات التبرعات'!$C19+(10^-6)*ROW('الايرادات التبرعات'!$C19)</f>
        <v>1.8999999999999998E-5</v>
      </c>
      <c r="E19" s="2"/>
    </row>
    <row r="20" spans="1:5" ht="19.5" customHeight="1">
      <c r="A20" s="2"/>
      <c r="B20" s="11" t="s">
        <v>24</v>
      </c>
      <c r="C20" s="18">
        <v>240634.28</v>
      </c>
      <c r="D20" s="6">
        <f ca="1">'الايرادات التبرعات'!$C20+(10^-6)*ROW('الايرادات التبرعات'!$C20)</f>
        <v>240634.28002000001</v>
      </c>
      <c r="E20" s="2"/>
    </row>
    <row r="21" spans="1:5" ht="19.5" customHeight="1">
      <c r="A21" s="2"/>
      <c r="B21" s="11" t="s">
        <v>25</v>
      </c>
      <c r="C21" s="18">
        <v>1921.5</v>
      </c>
      <c r="D21" s="6">
        <f ca="1">'الايرادات التبرعات'!$C21+(10^-6)*ROW('الايرادات التبرعات'!$C21)</f>
        <v>1921.5000210000001</v>
      </c>
      <c r="E21" s="2"/>
    </row>
    <row r="22" spans="1:5" ht="19.5" customHeight="1">
      <c r="A22" s="2"/>
      <c r="B22" s="11" t="s">
        <v>26</v>
      </c>
      <c r="C22" s="18">
        <v>14757</v>
      </c>
      <c r="D22" s="6">
        <f ca="1">'الايرادات التبرعات'!$C22+(10^-6)*ROW('الايرادات التبرعات'!$C22)</f>
        <v>14757.000022</v>
      </c>
      <c r="E22" s="2"/>
    </row>
    <row r="23" spans="1:5" ht="19.5" customHeight="1">
      <c r="A23" s="2"/>
      <c r="B23" s="11" t="s">
        <v>27</v>
      </c>
      <c r="C23" s="18">
        <v>160162</v>
      </c>
      <c r="D23" s="6">
        <f ca="1">'الايرادات التبرعات'!$C23+(10^-6)*ROW('الايرادات التبرعات'!$C23)</f>
        <v>160162.000023</v>
      </c>
      <c r="E23" s="2"/>
    </row>
    <row r="24" spans="1:5" ht="19.5" customHeight="1">
      <c r="A24" s="2"/>
      <c r="B24" s="9" t="s">
        <v>89</v>
      </c>
      <c r="C24" s="18"/>
      <c r="D24" s="6">
        <f ca="1">'الايرادات التبرعات'!$C24+(10^-6)*ROW('الايرادات التبرعات'!$C24)</f>
        <v>2.4000000000000001E-5</v>
      </c>
      <c r="E24" s="2"/>
    </row>
    <row r="25" spans="1:5" ht="19.5" customHeight="1">
      <c r="A25" s="2"/>
      <c r="B25" s="3" t="s">
        <v>29</v>
      </c>
      <c r="C25" s="18">
        <v>40000</v>
      </c>
      <c r="D25" s="6">
        <f ca="1">'الايرادات التبرعات'!$C25+(10^-6)*ROW('الايرادات التبرعات'!$C25)</f>
        <v>40000.000025000001</v>
      </c>
      <c r="E25" s="2"/>
    </row>
    <row r="26" spans="1:5" ht="19.5" customHeight="1">
      <c r="A26" s="2"/>
      <c r="B26" s="3" t="s">
        <v>30</v>
      </c>
      <c r="C26" s="18">
        <v>42834</v>
      </c>
      <c r="D26" s="6">
        <f ca="1">'الايرادات التبرعات'!$C26+(10^-6)*ROW('الايرادات التبرعات'!$C26)</f>
        <v>42834.000026000002</v>
      </c>
      <c r="E26" s="2"/>
    </row>
    <row r="27" spans="1:5" ht="19.5" customHeight="1">
      <c r="A27" s="2"/>
      <c r="B27" s="3" t="s">
        <v>31</v>
      </c>
      <c r="C27" s="18">
        <v>167</v>
      </c>
      <c r="D27" s="6">
        <f ca="1">'الايرادات التبرعات'!$C27+(10^-6)*ROW('الايرادات التبرعات'!$C27)</f>
        <v>167.00002699999999</v>
      </c>
      <c r="E27" s="2"/>
    </row>
    <row r="28" spans="1:5" ht="19.5" customHeight="1">
      <c r="A28" s="2"/>
      <c r="B28" s="3" t="s">
        <v>32</v>
      </c>
      <c r="C28" s="18">
        <v>55250</v>
      </c>
      <c r="D28" s="6">
        <f ca="1">'الايرادات التبرعات'!$C28+(10^-6)*ROW('الايرادات التبرعات'!$C28)</f>
        <v>55250.000028000002</v>
      </c>
      <c r="E28" s="2"/>
    </row>
    <row r="29" spans="1:5" ht="19.5" customHeight="1">
      <c r="A29" s="2"/>
      <c r="B29" s="3" t="s">
        <v>90</v>
      </c>
      <c r="C29" s="18">
        <f>17400+600+3960</f>
        <v>21960</v>
      </c>
      <c r="D29" s="6">
        <f ca="1">'الايرادات التبرعات'!$C29+(10^-6)*ROW('الايرادات التبرعات'!$C29)</f>
        <v>21960.000028999999</v>
      </c>
      <c r="E29" s="2"/>
    </row>
    <row r="30" spans="1:5" ht="19.5" customHeight="1">
      <c r="A30" s="2"/>
      <c r="B30" s="3" t="s">
        <v>33</v>
      </c>
      <c r="C30" s="18">
        <v>83333</v>
      </c>
      <c r="D30" s="6">
        <f ca="1">'الايرادات التبرعات'!$C30+(10^-6)*ROW('الايرادات التبرعات'!$C30)</f>
        <v>83333.000029999996</v>
      </c>
      <c r="E30" s="2"/>
    </row>
    <row r="31" spans="1:5" ht="19.5" customHeight="1">
      <c r="A31" s="2"/>
      <c r="B31" s="3" t="s">
        <v>34</v>
      </c>
      <c r="C31" s="18">
        <v>361667</v>
      </c>
      <c r="D31" s="6">
        <f ca="1">'الايرادات التبرعات'!$C31+(10^-6)*ROW('الايرادات التبرعات'!$C31)</f>
        <v>361667.000031</v>
      </c>
      <c r="E31" s="2"/>
    </row>
    <row r="32" spans="1:5" ht="19.5" customHeight="1">
      <c r="A32" s="2"/>
      <c r="B32" s="3" t="s">
        <v>35</v>
      </c>
      <c r="C32" s="18">
        <v>48333</v>
      </c>
      <c r="D32" s="6">
        <f ca="1">'الايرادات التبرعات'!$C32+(10^-6)*ROW('الايرادات التبرعات'!$C32)</f>
        <v>48333.000032000004</v>
      </c>
      <c r="E32" s="2"/>
    </row>
    <row r="33" spans="1:5" ht="19.5" customHeight="1">
      <c r="A33" s="2"/>
      <c r="B33" s="3" t="s">
        <v>36</v>
      </c>
      <c r="C33" s="18">
        <v>22000</v>
      </c>
      <c r="D33" s="6">
        <f ca="1">'الايرادات التبرعات'!$C33+(10^-6)*ROW('الايرادات التبرعات'!$C33)</f>
        <v>22000.000033</v>
      </c>
      <c r="E33" s="2"/>
    </row>
    <row r="34" spans="1:5" ht="19.5" customHeight="1">
      <c r="A34" s="2"/>
      <c r="B34" s="3" t="s">
        <v>37</v>
      </c>
      <c r="C34" s="18">
        <v>21667</v>
      </c>
      <c r="D34" s="6">
        <f ca="1">'الايرادات التبرعات'!$C34+(10^-6)*ROW('الايرادات التبرعات'!$C34)</f>
        <v>21667.000034000001</v>
      </c>
      <c r="E34" s="2"/>
    </row>
    <row r="35" spans="1:5" ht="19.5" customHeight="1">
      <c r="A35" s="2"/>
      <c r="B35" s="3" t="s">
        <v>91</v>
      </c>
      <c r="C35" s="18">
        <v>2750</v>
      </c>
      <c r="D35" s="6">
        <f ca="1">'الايرادات التبرعات'!$C35+(10^-6)*ROW('الايرادات التبرعات'!$C35)</f>
        <v>2750.000035</v>
      </c>
      <c r="E35" s="2"/>
    </row>
    <row r="36" spans="1:5" ht="19.5" customHeight="1">
      <c r="A36" s="2"/>
      <c r="B36" s="3" t="s">
        <v>92</v>
      </c>
      <c r="C36" s="18">
        <f>200+300</f>
        <v>500</v>
      </c>
      <c r="D36" s="6">
        <f ca="1">'الايرادات التبرعات'!$C36+(10^-6)*ROW('الايرادات التبرعات'!$C36)</f>
        <v>500.00003600000002</v>
      </c>
      <c r="E36" s="2"/>
    </row>
    <row r="37" spans="1:5" ht="30" customHeight="1">
      <c r="A37" s="2"/>
      <c r="B37" s="12" t="s">
        <v>14</v>
      </c>
      <c r="C37" s="20">
        <f>SUBTOTAL(109,C5:C36)</f>
        <v>3654710.8299999996</v>
      </c>
      <c r="D37" s="13"/>
      <c r="E37" s="2"/>
    </row>
  </sheetData>
  <sheetProtection insertColumns="0" insertRows="0" deleteColumns="0" deleteRows="0" selectLockedCells="1" autoFilter="0"/>
  <dataConsolidate/>
  <mergeCells count="2">
    <mergeCell ref="B1:E1"/>
    <mergeCell ref="B2:E2"/>
  </mergeCells>
  <phoneticPr fontId="0" type="noConversion"/>
  <dataValidations count="5">
    <dataValidation allowBlank="1" showInputMessage="1" showErrorMessage="1" prompt="أدخل &quot;المصروفات التشغيلية الشهرية&quot; في ورقة العمل هذه" sqref="A1"/>
    <dataValidation allowBlank="1" showInputMessage="1" showErrorMessage="1" prompt="يتم تحديث &quot;اسم الشركة&quot; تلقائياً في هذه الخلية" sqref="B1"/>
    <dataValidation allowBlank="1" showInputMessage="1" showErrorMessage="1" prompt="يتم تحديث العنوان في هذه الخلية تلقائياً. أدخل تفاصيل &quot;المصروفات التشغيلية الشهرية&quot; في الجدول أدناه" sqref="B2"/>
    <dataValidation allowBlank="1" showInputMessage="1" showErrorMessage="1" prompt="أدخل &quot;المصروفات التشغيلية&quot; في هذا العمود أسفل هذا العنوان. استخدم عوامل تصفية العناوين للبحث عن إدخالات معينة." sqref="B4"/>
    <dataValidation allowBlank="1" showInputMessage="1" showErrorMessage="1" prompt="أدخل المبلغ &quot;الفعلي&quot; في هذا العمود أسفل هذا العنوان" sqref="C4"/>
  </dataValidations>
  <printOptions horizontalCentered="1"/>
  <pageMargins left="0.25" right="0.25" top="0.25" bottom="0.25" header="0" footer="0"/>
  <pageSetup paperSize="9" fitToHeight="0" orientation="portrait" r:id="rId1"/>
  <headerFooter differentFirst="1">
    <oddFooter>Page &amp;P of &amp;N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9</vt:i4>
      </vt:variant>
    </vt:vector>
  </HeadingPairs>
  <TitlesOfParts>
    <vt:vector size="12" baseType="lpstr">
      <vt:lpstr>المصروفات التشغيلية</vt:lpstr>
      <vt:lpstr>مصروفات الاسر</vt:lpstr>
      <vt:lpstr>الايرادات التبرعات</vt:lpstr>
      <vt:lpstr>'الايرادات التبرعات'!Print_Area</vt:lpstr>
      <vt:lpstr>'مصروفات الاسر'!Print_Area</vt:lpstr>
      <vt:lpstr>'الايرادات التبرعات'!Print_Titles</vt:lpstr>
      <vt:lpstr>'المصروفات التشغيلية'!Print_Titles</vt:lpstr>
      <vt:lpstr>'مصروفات الاسر'!Print_Titles</vt:lpstr>
      <vt:lpstr>'الايرادات التبرعات'!العنوان_4</vt:lpstr>
      <vt:lpstr>'مصروفات الاسر'!العنوان_4</vt:lpstr>
      <vt:lpstr>العنوان_4</vt:lpstr>
      <vt:lpstr>تاتتالال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2019-03-18T21:11:19Z</dcterms:created>
  <dcterms:modified xsi:type="dcterms:W3CDTF">2021-01-07T08:25:54Z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  <property fmtid="{D5CDD505-2E9C-101B-9397-08002B2CF9AE}" pid="3" name="MediaServiceKeyPoints">
    <vt:lpwstr/>
  </property>
</Properties>
</file>